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D7"/>
  <c r="F7" s="1"/>
  <c r="E12"/>
  <c r="F13"/>
  <c r="F25"/>
  <c r="F24"/>
  <c r="E24"/>
  <c r="E25"/>
  <c r="E27"/>
  <c r="F31"/>
  <c r="F27"/>
  <c r="F28"/>
  <c r="E117"/>
  <c r="E87"/>
  <c r="D9"/>
  <c r="D10"/>
  <c r="D11"/>
  <c r="F12"/>
  <c r="F11" s="1"/>
  <c r="F10" s="1"/>
  <c r="F9" s="1"/>
  <c r="E10"/>
  <c r="E9" s="1"/>
  <c r="E11"/>
  <c r="D12"/>
  <c r="F109"/>
  <c r="E136"/>
  <c r="D136"/>
  <c r="F138"/>
  <c r="F139"/>
  <c r="E149"/>
  <c r="D149"/>
  <c r="F80"/>
  <c r="E80"/>
  <c r="E79" s="1"/>
  <c r="E78" s="1"/>
  <c r="E77" s="1"/>
  <c r="D80"/>
  <c r="F82"/>
  <c r="E82"/>
  <c r="D82"/>
  <c r="D79" s="1"/>
  <c r="D78" s="1"/>
  <c r="D77" s="1"/>
  <c r="F55"/>
  <c r="F67"/>
  <c r="E67"/>
  <c r="D67"/>
  <c r="F48"/>
  <c r="F47" s="1"/>
  <c r="F46" s="1"/>
  <c r="F45" s="1"/>
  <c r="E48"/>
  <c r="E47" s="1"/>
  <c r="E46" s="1"/>
  <c r="E45" s="1"/>
  <c r="D48"/>
  <c r="D47" s="1"/>
  <c r="D46" s="1"/>
  <c r="D45" s="1"/>
  <c r="F26"/>
  <c r="E26"/>
  <c r="F30"/>
  <c r="F29" s="1"/>
  <c r="E30"/>
  <c r="E29" s="1"/>
  <c r="D27"/>
  <c r="D26" s="1"/>
  <c r="D30"/>
  <c r="D29" s="1"/>
  <c r="D36"/>
  <c r="D35" s="1"/>
  <c r="D25" l="1"/>
  <c r="D24" s="1"/>
  <c r="E151" l="1"/>
  <c r="D151"/>
  <c r="F152"/>
  <c r="F151" s="1"/>
  <c r="F154"/>
  <c r="E153"/>
  <c r="D153"/>
  <c r="E147"/>
  <c r="D147"/>
  <c r="F148"/>
  <c r="F147" s="1"/>
  <c r="E107"/>
  <c r="F153" l="1"/>
  <c r="D117"/>
  <c r="F119"/>
  <c r="F123"/>
  <c r="D91"/>
  <c r="D93"/>
  <c r="F100"/>
  <c r="E100"/>
  <c r="D100"/>
  <c r="D102"/>
  <c r="E102"/>
  <c r="E101" s="1"/>
  <c r="F101"/>
  <c r="F102" s="1"/>
  <c r="E75"/>
  <c r="E74" s="1"/>
  <c r="E73" s="1"/>
  <c r="D73"/>
  <c r="D75"/>
  <c r="D74" s="1"/>
  <c r="F65"/>
  <c r="D65"/>
  <c r="E63"/>
  <c r="E62" s="1"/>
  <c r="D63"/>
  <c r="D62" s="1"/>
  <c r="F64"/>
  <c r="F63" s="1"/>
  <c r="D69"/>
  <c r="D70"/>
  <c r="D71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F145"/>
  <c r="F135"/>
  <c r="F134" s="1"/>
  <c r="E134"/>
  <c r="D134"/>
  <c r="F129"/>
  <c r="D130"/>
  <c r="F131"/>
  <c r="F132"/>
  <c r="F133"/>
  <c r="F137"/>
  <c r="E140"/>
  <c r="D140"/>
  <c r="F141"/>
  <c r="F142"/>
  <c r="F143"/>
  <c r="F146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58"/>
  <c r="F57" s="1"/>
  <c r="E53"/>
  <c r="D53"/>
  <c r="F54"/>
  <c r="F53" s="1"/>
  <c r="F52" s="1"/>
  <c r="E60"/>
  <c r="E59" s="1"/>
  <c r="F61"/>
  <c r="F60" s="1"/>
  <c r="F59" s="1"/>
  <c r="E71"/>
  <c r="E70" s="1"/>
  <c r="E69" s="1"/>
  <c r="F72"/>
  <c r="F71" s="1"/>
  <c r="F70" s="1"/>
  <c r="F69" s="1"/>
  <c r="F40"/>
  <c r="F39" s="1"/>
  <c r="F38" s="1"/>
  <c r="E36"/>
  <c r="F37"/>
  <c r="F36" s="1"/>
  <c r="F35" s="1"/>
  <c r="F117" l="1"/>
  <c r="F17"/>
  <c r="F16" s="1"/>
  <c r="F15" s="1"/>
  <c r="F140"/>
  <c r="F122"/>
  <c r="D107"/>
  <c r="D120"/>
  <c r="E120"/>
  <c r="D89"/>
  <c r="E144"/>
  <c r="F136"/>
  <c r="E130"/>
  <c r="F130" s="1"/>
  <c r="E128"/>
  <c r="E126"/>
  <c r="E113"/>
  <c r="E111"/>
  <c r="E106"/>
  <c r="E52"/>
  <c r="E57"/>
  <c r="E56" s="1"/>
  <c r="E39"/>
  <c r="E38" s="1"/>
  <c r="E35"/>
  <c r="E17"/>
  <c r="E16" s="1"/>
  <c r="E15" s="1"/>
  <c r="D52"/>
  <c r="D144"/>
  <c r="D87"/>
  <c r="D126"/>
  <c r="D113"/>
  <c r="D111"/>
  <c r="D97"/>
  <c r="D95" s="1"/>
  <c r="D17"/>
  <c r="D16" s="1"/>
  <c r="D15" s="1"/>
  <c r="D14" s="1"/>
  <c r="D22"/>
  <c r="D21" s="1"/>
  <c r="D39"/>
  <c r="D38" s="1"/>
  <c r="D34" s="1"/>
  <c r="D32" s="1"/>
  <c r="D57"/>
  <c r="D56" s="1"/>
  <c r="D60"/>
  <c r="D59" s="1"/>
  <c r="D128"/>
  <c r="E125" l="1"/>
  <c r="D110"/>
  <c r="D105" s="1"/>
  <c r="F111"/>
  <c r="D125"/>
  <c r="D51"/>
  <c r="D50" s="1"/>
  <c r="E51"/>
  <c r="E50" s="1"/>
  <c r="F128"/>
  <c r="F144"/>
  <c r="E86"/>
  <c r="D106"/>
  <c r="F107"/>
  <c r="F106" s="1"/>
  <c r="F56"/>
  <c r="D116"/>
  <c r="D115" s="1"/>
  <c r="E116"/>
  <c r="E115" s="1"/>
  <c r="D86"/>
  <c r="D85" s="1"/>
  <c r="D84" s="1"/>
  <c r="E110"/>
  <c r="E105" s="1"/>
  <c r="E34"/>
  <c r="E32" s="1"/>
  <c r="D20"/>
  <c r="D19" s="1"/>
  <c r="F125" l="1"/>
  <c r="D104"/>
  <c r="D155" s="1"/>
  <c r="F116"/>
  <c r="F115" s="1"/>
  <c r="F110"/>
  <c r="F86"/>
  <c r="F85" s="1"/>
  <c r="E85"/>
  <c r="E84" s="1"/>
  <c r="F84" s="1"/>
  <c r="F50"/>
  <c r="F51"/>
  <c r="F32"/>
  <c r="F34" s="1"/>
  <c r="E104" l="1"/>
  <c r="E155" s="1"/>
  <c r="F105"/>
  <c r="F104" l="1"/>
  <c r="F155"/>
  <c r="D101"/>
</calcChain>
</file>

<file path=xl/sharedStrings.xml><?xml version="1.0" encoding="utf-8"?>
<sst xmlns="http://schemas.openxmlformats.org/spreadsheetml/2006/main" count="251" uniqueCount="198">
  <si>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</si>
  <si>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</si>
  <si>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</si>
  <si>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</si>
  <si>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</si>
  <si>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</si>
  <si>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</si>
  <si>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</si>
  <si>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</si>
  <si>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</si>
  <si>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</si>
  <si>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</si>
  <si>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</si>
  <si>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</si>
  <si>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</si>
  <si>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</si>
  <si>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</si>
  <si>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</si>
  <si>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</si>
  <si>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</si>
  <si>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</si>
  <si>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</si>
  <si>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</si>
  <si>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</si>
  <si>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</si>
  <si>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</si>
  <si>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</si>
  <si>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</si>
  <si>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</si>
  <si>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</si>
  <si>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</si>
  <si>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</si>
  <si>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</si>
  <si>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</si>
  <si>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</si>
  <si>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</si>
  <si>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</si>
  <si>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</si>
  <si>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</si>
  <si>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</si>
  <si>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</si>
  <si>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</si>
  <si>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</si>
  <si>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</si>
  <si>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</si>
  <si>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</si>
  <si>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</si>
  <si>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</si>
  <si>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</si>
  <si>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</si>
  <si>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</si>
  <si>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</si>
  <si>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</si>
  <si>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</si>
  <si>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</si>
  <si>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</si>
  <si>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</si>
  <si>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</si>
  <si>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</si>
  <si>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</si>
  <si>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</si>
  <si>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</si>
  <si>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</si>
  <si>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</si>
  <si>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</si>
  <si>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</si>
  <si>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</si>
  <si>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</si>
  <si>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</si>
  <si>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</si>
  <si>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</si>
  <si>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</si>
  <si>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</si>
  <si>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</si>
  <si>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</si>
  <si>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</si>
  <si>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</si>
  <si>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</si>
  <si>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</si>
  <si>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</si>
  <si>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</si>
  <si>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</si>
  <si>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</si>
  <si>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</si>
  <si>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</si>
  <si>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</si>
  <si>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</si>
  <si>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</si>
  <si>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</si>
  <si>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</si>
  <si>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</si>
  <si>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</si>
  <si>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</si>
  <si>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</si>
  <si>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</si>
  <si>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</si>
  <si>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</si>
  <si>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</si>
  <si>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</si>
  <si>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</si>
  <si>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</si>
  <si>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</si>
  <si>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</si>
  <si>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</si>
  <si>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</si>
  <si>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</si>
  <si>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</si>
  <si>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</si>
  <si>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</si>
  <si>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</si>
  <si>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</si>
  <si>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</si>
  <si>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</si>
  <si>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</si>
  <si>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</si>
  <si>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</si>
  <si>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</si>
  <si>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</si>
  <si>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</si>
  <si>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</si>
  <si>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</si>
  <si>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</si>
  <si>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</si>
  <si>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</si>
  <si>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</si>
  <si>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</si>
  <si>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</si>
  <si>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</si>
  <si>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</si>
  <si>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</si>
  <si>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</si>
  <si>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</si>
  <si>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</si>
  <si>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</si>
  <si>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</si>
  <si>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</si>
  <si>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</si>
  <si>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</si>
  <si>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</si>
  <si>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</si>
  <si>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</si>
  <si>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</si>
  <si>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</si>
  <si>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</si>
  <si>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</si>
  <si>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</si>
  <si>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</si>
  <si>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</si>
  <si>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</si>
  <si>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</si>
  <si>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</si>
  <si>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</si>
  <si>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>2021 год                    (руб.)план</t>
  </si>
  <si>
    <t>2021 год факт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</si>
  <si>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</si>
  <si>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</si>
  <si>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</si>
  <si>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</si>
  <si>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</si>
  <si>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</si>
  <si>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</si>
  <si>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</si>
  <si>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</si>
  <si>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</si>
  <si>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</si>
  <si>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</si>
  <si>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</si>
  <si>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</si>
  <si>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</si>
  <si>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</si>
  <si>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14.4.01. L5760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</si>
  <si>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</si>
  <si>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</si>
  <si>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</si>
  <si>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</si>
  <si>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</si>
  <si>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</si>
  <si>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</si>
  <si>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</si>
  <si>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</si>
  <si>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</si>
  <si>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</si>
  <si>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</si>
  <si>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</si>
  <si>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</si>
  <si>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</si>
  <si>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</si>
  <si>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</si>
  <si>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</si>
  <si>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 xml:space="preserve">Муниципальная  программа «Доступная среда в Великосельском сельском поселении» </t>
  </si>
  <si>
    <t xml:space="preserve">Муниципальная целевая программа «Доступная среда»  </t>
  </si>
  <si>
    <t>Муниципальная  программа «Формирование современной городской среды в Великосельском сельском поселении»</t>
  </si>
  <si>
    <t>Код ГРБС , Наименование главного распорядителя бюджетных средств</t>
  </si>
  <si>
    <t>план 2021 год                  (руб.)</t>
  </si>
  <si>
    <t>857 , Администрация Великосельского сельского поселения</t>
  </si>
  <si>
    <t xml:space="preserve">Ведомственная структура расходов бюджета Великосельского сельского поселения за  1 полугодие 2021 год </t>
  </si>
  <si>
    <t>1 полугодие 2021 год факт (руб.)</t>
  </si>
  <si>
    <t xml:space="preserve">Приложение 5 к   Решению Муниципального Совета Великосельского сельского поселения       от  20.08.2021 г. № 11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</si>
</sst>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3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 shrinkToFi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>
      <selection activeCell="C1" sqref="C1:F4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 customHeight="1">
      <c r="A1" s="32"/>
      <c r="B1" s="32"/>
      <c r="C1" s="102" t="s">
        <v>197</v>
      </c>
      <c r="D1" s="102"/>
      <c r="E1" s="102"/>
      <c r="F1" s="102"/>
    </row>
    <row r="2" spans="1:6" ht="43.2" customHeight="1">
      <c r="A2" s="33"/>
      <c r="B2" s="33"/>
      <c r="C2" s="102"/>
      <c r="D2" s="102"/>
      <c r="E2" s="102"/>
      <c r="F2" s="102"/>
    </row>
    <row r="3" spans="1:6" ht="15.6" hidden="1" customHeight="1">
      <c r="A3" s="32"/>
      <c r="B3" s="32"/>
      <c r="C3" s="102"/>
      <c r="D3" s="102"/>
      <c r="E3" s="102"/>
      <c r="F3" s="102"/>
    </row>
    <row r="4" spans="1:6" ht="15.6" hidden="1" customHeight="1">
      <c r="A4" s="1"/>
      <c r="B4" s="1"/>
      <c r="C4" s="102"/>
      <c r="D4" s="102"/>
      <c r="E4" s="102"/>
      <c r="F4" s="102"/>
    </row>
    <row r="5" spans="1:6" ht="60.75" customHeight="1">
      <c r="A5" s="113" t="s">
        <v>195</v>
      </c>
      <c r="B5" s="113"/>
      <c r="C5" s="113"/>
      <c r="D5" s="113"/>
      <c r="E5" s="113"/>
      <c r="F5" s="113"/>
    </row>
    <row r="6" spans="1:6" ht="60.75" customHeight="1">
      <c r="A6" s="114" t="s">
        <v>192</v>
      </c>
      <c r="B6" s="115"/>
      <c r="C6" s="116"/>
      <c r="D6" s="98" t="s">
        <v>193</v>
      </c>
      <c r="E6" s="43" t="s">
        <v>196</v>
      </c>
      <c r="F6" s="16" t="s">
        <v>110</v>
      </c>
    </row>
    <row r="7" spans="1:6" ht="25.2" customHeight="1" thickBot="1">
      <c r="A7" s="117" t="s">
        <v>194</v>
      </c>
      <c r="B7" s="117"/>
      <c r="C7" s="118"/>
      <c r="D7" s="99">
        <f>D155</f>
        <v>27702301.920000002</v>
      </c>
      <c r="E7" s="100">
        <f>E155</f>
        <v>9600326.8399999999</v>
      </c>
      <c r="F7" s="101">
        <f>E7/D7*100</f>
        <v>34.65533971770386</v>
      </c>
    </row>
    <row r="8" spans="1:6" ht="47.4" thickBot="1">
      <c r="A8" s="41" t="s">
        <v>0</v>
      </c>
      <c r="B8" s="42" t="s">
        <v>1</v>
      </c>
      <c r="C8" s="3" t="s">
        <v>2</v>
      </c>
      <c r="D8" s="15" t="s">
        <v>152</v>
      </c>
      <c r="E8" s="18" t="s">
        <v>153</v>
      </c>
      <c r="F8" s="16" t="s">
        <v>110</v>
      </c>
    </row>
    <row r="9" spans="1:6" ht="31.8" thickBot="1">
      <c r="A9" s="39" t="s">
        <v>187</v>
      </c>
      <c r="B9" s="40" t="s">
        <v>188</v>
      </c>
      <c r="C9" s="45"/>
      <c r="D9" s="19">
        <f t="shared" ref="D9:F11" si="0">D10</f>
        <v>10000</v>
      </c>
      <c r="E9" s="46">
        <f t="shared" si="0"/>
        <v>5250</v>
      </c>
      <c r="F9" s="50">
        <f t="shared" si="0"/>
        <v>52.5</v>
      </c>
    </row>
    <row r="10" spans="1:6" ht="31.8" thickBot="1">
      <c r="A10" s="39" t="s">
        <v>185</v>
      </c>
      <c r="B10" s="40" t="s">
        <v>186</v>
      </c>
      <c r="C10" s="45"/>
      <c r="D10" s="19">
        <f t="shared" si="0"/>
        <v>10000</v>
      </c>
      <c r="E10" s="46">
        <f t="shared" si="0"/>
        <v>5250</v>
      </c>
      <c r="F10" s="50">
        <f t="shared" si="0"/>
        <v>52.5</v>
      </c>
    </row>
    <row r="11" spans="1:6" ht="47.4" thickBot="1">
      <c r="A11" s="44" t="s">
        <v>183</v>
      </c>
      <c r="B11" s="38" t="s">
        <v>184</v>
      </c>
      <c r="C11" s="3"/>
      <c r="D11" s="25">
        <f t="shared" si="0"/>
        <v>10000</v>
      </c>
      <c r="E11" s="47">
        <f t="shared" si="0"/>
        <v>5250</v>
      </c>
      <c r="F11" s="48">
        <f t="shared" si="0"/>
        <v>52.5</v>
      </c>
    </row>
    <row r="12" spans="1:6" ht="31.8" thickBot="1">
      <c r="A12" s="38" t="s">
        <v>24</v>
      </c>
      <c r="B12" s="43" t="s">
        <v>182</v>
      </c>
      <c r="C12" s="3"/>
      <c r="D12" s="25">
        <f>D13</f>
        <v>10000</v>
      </c>
      <c r="E12" s="47">
        <f>E13</f>
        <v>5250</v>
      </c>
      <c r="F12" s="49">
        <f>F13</f>
        <v>52.5</v>
      </c>
    </row>
    <row r="13" spans="1:6" ht="31.8" thickBot="1">
      <c r="A13" s="38" t="s">
        <v>17</v>
      </c>
      <c r="B13" s="43"/>
      <c r="C13" s="3">
        <v>200</v>
      </c>
      <c r="D13" s="25">
        <v>10000</v>
      </c>
      <c r="E13" s="47">
        <v>5250</v>
      </c>
      <c r="F13" s="49">
        <f>E13/D13*100</f>
        <v>52.5</v>
      </c>
    </row>
    <row r="14" spans="1:6" ht="31.2" customHeight="1" thickBot="1">
      <c r="A14" s="34" t="s">
        <v>189</v>
      </c>
      <c r="B14" s="11" t="s">
        <v>97</v>
      </c>
      <c r="C14" s="2"/>
      <c r="D14" s="19">
        <f t="shared" ref="D14:E17" si="1">SUM(D15)</f>
        <v>50000</v>
      </c>
      <c r="E14" s="20">
        <f>E18</f>
        <v>0</v>
      </c>
      <c r="F14" s="21">
        <f>F18</f>
        <v>0</v>
      </c>
    </row>
    <row r="15" spans="1:6" ht="31.8" thickBot="1">
      <c r="A15" s="27" t="s">
        <v>190</v>
      </c>
      <c r="B15" s="12" t="s">
        <v>99</v>
      </c>
      <c r="C15" s="5"/>
      <c r="D15" s="22">
        <f t="shared" si="1"/>
        <v>50000</v>
      </c>
      <c r="E15" s="23">
        <f t="shared" si="1"/>
        <v>0</v>
      </c>
      <c r="F15" s="24">
        <f>F16</f>
        <v>0</v>
      </c>
    </row>
    <row r="16" spans="1:6" ht="31.8" thickBot="1">
      <c r="A16" s="28" t="s">
        <v>98</v>
      </c>
      <c r="B16" s="13" t="s">
        <v>100</v>
      </c>
      <c r="C16" s="5"/>
      <c r="D16" s="25">
        <f t="shared" si="1"/>
        <v>50000</v>
      </c>
      <c r="E16" s="23">
        <f t="shared" si="1"/>
        <v>0</v>
      </c>
      <c r="F16" s="24">
        <f>F17</f>
        <v>0</v>
      </c>
    </row>
    <row r="17" spans="1:6" ht="31.8" thickBot="1">
      <c r="A17" s="29" t="s">
        <v>121</v>
      </c>
      <c r="B17" s="14" t="s">
        <v>101</v>
      </c>
      <c r="C17" s="5"/>
      <c r="D17" s="25">
        <f t="shared" si="1"/>
        <v>50000</v>
      </c>
      <c r="E17" s="23">
        <f t="shared" si="1"/>
        <v>0</v>
      </c>
      <c r="F17" s="24">
        <f>F18</f>
        <v>0</v>
      </c>
    </row>
    <row r="18" spans="1:6" ht="31.8" thickBot="1">
      <c r="A18" s="30" t="s">
        <v>17</v>
      </c>
      <c r="B18" s="10"/>
      <c r="C18" s="9">
        <v>200</v>
      </c>
      <c r="D18" s="82">
        <v>50000</v>
      </c>
      <c r="E18" s="23">
        <v>0</v>
      </c>
      <c r="F18" s="24">
        <f>E18/D18*100</f>
        <v>0</v>
      </c>
    </row>
    <row r="19" spans="1:6" ht="47.4" thickBot="1">
      <c r="A19" s="17" t="s">
        <v>3</v>
      </c>
      <c r="B19" s="4" t="s">
        <v>4</v>
      </c>
      <c r="C19" s="26"/>
      <c r="D19" s="19">
        <f>SUM(D20)</f>
        <v>638078</v>
      </c>
      <c r="E19" s="20">
        <f>E23</f>
        <v>0</v>
      </c>
      <c r="F19" s="21">
        <f>F23</f>
        <v>0</v>
      </c>
    </row>
    <row r="20" spans="1:6" ht="47.4" thickBot="1">
      <c r="A20" s="7" t="s">
        <v>5</v>
      </c>
      <c r="B20" s="5" t="s">
        <v>6</v>
      </c>
      <c r="C20" s="6"/>
      <c r="D20" s="25">
        <f>SUM(D21)</f>
        <v>638078</v>
      </c>
      <c r="E20" s="23">
        <f>E23</f>
        <v>0</v>
      </c>
      <c r="F20" s="24">
        <f>F23</f>
        <v>0</v>
      </c>
    </row>
    <row r="21" spans="1:6" ht="47.4" thickBot="1">
      <c r="A21" s="8" t="s">
        <v>7</v>
      </c>
      <c r="B21" s="5" t="s">
        <v>8</v>
      </c>
      <c r="C21" s="6"/>
      <c r="D21" s="25">
        <f>SUM(D22)</f>
        <v>638078</v>
      </c>
      <c r="E21" s="23">
        <v>0</v>
      </c>
      <c r="F21" s="24">
        <f>F23</f>
        <v>0</v>
      </c>
    </row>
    <row r="22" spans="1:6" ht="63" thickBot="1">
      <c r="A22" s="8" t="s">
        <v>109</v>
      </c>
      <c r="B22" s="51" t="s">
        <v>104</v>
      </c>
      <c r="C22" s="52"/>
      <c r="D22" s="53">
        <f>SUM(D23)</f>
        <v>638078</v>
      </c>
      <c r="E22" s="54">
        <f>E23</f>
        <v>0</v>
      </c>
      <c r="F22" s="55">
        <f>F23</f>
        <v>0</v>
      </c>
    </row>
    <row r="23" spans="1:6" ht="22.5" customHeight="1">
      <c r="A23" s="31" t="s">
        <v>9</v>
      </c>
      <c r="B23" s="56"/>
      <c r="C23" s="57">
        <v>300</v>
      </c>
      <c r="D23" s="58">
        <v>638078</v>
      </c>
      <c r="E23" s="59">
        <v>0</v>
      </c>
      <c r="F23" s="60">
        <v>0</v>
      </c>
    </row>
    <row r="24" spans="1:6" ht="45" customHeight="1">
      <c r="A24" s="94" t="s">
        <v>191</v>
      </c>
      <c r="B24" s="61" t="s">
        <v>154</v>
      </c>
      <c r="C24" s="62"/>
      <c r="D24" s="63">
        <f>D25</f>
        <v>2130185.58</v>
      </c>
      <c r="E24" s="64">
        <f>E25</f>
        <v>2067275.02</v>
      </c>
      <c r="F24" s="65">
        <f>E24/D24*100</f>
        <v>97.046709892759679</v>
      </c>
    </row>
    <row r="25" spans="1:6" ht="46.8">
      <c r="A25" s="94" t="s">
        <v>155</v>
      </c>
      <c r="B25" s="61" t="s">
        <v>156</v>
      </c>
      <c r="C25" s="62"/>
      <c r="D25" s="63">
        <f>D26+D29</f>
        <v>2130185.58</v>
      </c>
      <c r="E25" s="64">
        <f>E26+E29</f>
        <v>2067275.02</v>
      </c>
      <c r="F25" s="65">
        <f>E25/D25*100</f>
        <v>97.046709892759679</v>
      </c>
    </row>
    <row r="26" spans="1:6" ht="31.2">
      <c r="A26" s="38" t="s">
        <v>157</v>
      </c>
      <c r="B26" s="37" t="s">
        <v>158</v>
      </c>
      <c r="C26" s="36"/>
      <c r="D26" s="66">
        <f t="shared" ref="D26:F27" si="2">D27</f>
        <v>328114.58</v>
      </c>
      <c r="E26" s="54">
        <f t="shared" si="2"/>
        <v>265964.78000000003</v>
      </c>
      <c r="F26" s="55">
        <f t="shared" si="2"/>
        <v>81.058507061770925</v>
      </c>
    </row>
    <row r="27" spans="1:6" ht="46.8">
      <c r="A27" s="38" t="s">
        <v>106</v>
      </c>
      <c r="B27" s="37" t="s">
        <v>159</v>
      </c>
      <c r="C27" s="36"/>
      <c r="D27" s="66">
        <f t="shared" si="2"/>
        <v>328114.58</v>
      </c>
      <c r="E27" s="54">
        <f t="shared" si="2"/>
        <v>265964.78000000003</v>
      </c>
      <c r="F27" s="55">
        <f t="shared" si="2"/>
        <v>81.058507061770925</v>
      </c>
    </row>
    <row r="28" spans="1:6" ht="31.2">
      <c r="A28" s="35" t="s">
        <v>17</v>
      </c>
      <c r="B28" s="37"/>
      <c r="C28" s="36">
        <v>200</v>
      </c>
      <c r="D28" s="66">
        <v>328114.58</v>
      </c>
      <c r="E28" s="54">
        <v>265964.78000000003</v>
      </c>
      <c r="F28" s="55">
        <f>E28/D28*100</f>
        <v>81.058507061770925</v>
      </c>
    </row>
    <row r="29" spans="1:6" ht="31.2">
      <c r="A29" s="38" t="s">
        <v>157</v>
      </c>
      <c r="B29" s="37" t="s">
        <v>160</v>
      </c>
      <c r="C29" s="36"/>
      <c r="D29" s="66">
        <f t="shared" ref="D29:F30" si="3">D30</f>
        <v>1802071</v>
      </c>
      <c r="E29" s="54">
        <f t="shared" si="3"/>
        <v>1801310.24</v>
      </c>
      <c r="F29" s="55">
        <f t="shared" si="3"/>
        <v>99.957784127262457</v>
      </c>
    </row>
    <row r="30" spans="1:6" ht="31.2">
      <c r="A30" s="38" t="s">
        <v>105</v>
      </c>
      <c r="B30" s="37" t="s">
        <v>161</v>
      </c>
      <c r="C30" s="36"/>
      <c r="D30" s="66">
        <f t="shared" si="3"/>
        <v>1802071</v>
      </c>
      <c r="E30" s="54">
        <f t="shared" si="3"/>
        <v>1801310.24</v>
      </c>
      <c r="F30" s="55">
        <f t="shared" si="3"/>
        <v>99.957784127262457</v>
      </c>
    </row>
    <row r="31" spans="1:6" ht="31.2">
      <c r="A31" s="35" t="s">
        <v>17</v>
      </c>
      <c r="B31" s="37"/>
      <c r="C31" s="36">
        <v>200</v>
      </c>
      <c r="D31" s="66">
        <v>1802071</v>
      </c>
      <c r="E31" s="54">
        <v>1801310.24</v>
      </c>
      <c r="F31" s="55">
        <f>E31/D31*100</f>
        <v>99.957784127262457</v>
      </c>
    </row>
    <row r="32" spans="1:6" ht="78.75" customHeight="1">
      <c r="A32" s="103" t="s">
        <v>88</v>
      </c>
      <c r="B32" s="105" t="s">
        <v>10</v>
      </c>
      <c r="C32" s="105"/>
      <c r="D32" s="107">
        <f>D34+D41</f>
        <v>255000</v>
      </c>
      <c r="E32" s="109">
        <f>SUM(E34+E41)</f>
        <v>46624.62</v>
      </c>
      <c r="F32" s="111">
        <f>E32/D32*100</f>
        <v>18.284164705882354</v>
      </c>
    </row>
    <row r="33" spans="1:6" ht="15.75" customHeight="1" thickBot="1">
      <c r="A33" s="104"/>
      <c r="B33" s="106"/>
      <c r="C33" s="106"/>
      <c r="D33" s="108"/>
      <c r="E33" s="110"/>
      <c r="F33" s="112"/>
    </row>
    <row r="34" spans="1:6" ht="63" thickBot="1">
      <c r="A34" s="83" t="s">
        <v>11</v>
      </c>
      <c r="B34" s="67" t="s">
        <v>12</v>
      </c>
      <c r="C34" s="67"/>
      <c r="D34" s="68">
        <f>SUM(D35+D38)</f>
        <v>245000</v>
      </c>
      <c r="E34" s="54">
        <f>SUM(E35+E38)</f>
        <v>46624.62</v>
      </c>
      <c r="F34" s="55">
        <f>F32</f>
        <v>18.284164705882354</v>
      </c>
    </row>
    <row r="35" spans="1:6" ht="47.4" thickBot="1">
      <c r="A35" s="83" t="s">
        <v>13</v>
      </c>
      <c r="B35" s="67" t="s">
        <v>14</v>
      </c>
      <c r="C35" s="67"/>
      <c r="D35" s="69">
        <f>SUM(D36)</f>
        <v>105000</v>
      </c>
      <c r="E35" s="54">
        <f>SUM(E36)</f>
        <v>12000</v>
      </c>
      <c r="F35" s="55">
        <f>F36</f>
        <v>11.428571428571429</v>
      </c>
    </row>
    <row r="36" spans="1:6" ht="63" thickBot="1">
      <c r="A36" s="83" t="s">
        <v>15</v>
      </c>
      <c r="B36" s="70" t="s">
        <v>16</v>
      </c>
      <c r="C36" s="70"/>
      <c r="D36" s="69">
        <f>SUM(D37)</f>
        <v>105000</v>
      </c>
      <c r="E36" s="54">
        <f>E37</f>
        <v>12000</v>
      </c>
      <c r="F36" s="55">
        <f>F37</f>
        <v>11.428571428571429</v>
      </c>
    </row>
    <row r="37" spans="1:6" ht="31.8" thickBot="1">
      <c r="A37" s="84" t="s">
        <v>17</v>
      </c>
      <c r="B37" s="71" t="s">
        <v>18</v>
      </c>
      <c r="C37" s="71">
        <v>200</v>
      </c>
      <c r="D37" s="68">
        <v>105000</v>
      </c>
      <c r="E37" s="54">
        <v>12000</v>
      </c>
      <c r="F37" s="55">
        <f>E37/D37*100</f>
        <v>11.428571428571429</v>
      </c>
    </row>
    <row r="38" spans="1:6" ht="78.599999999999994" thickBot="1">
      <c r="A38" s="83" t="s">
        <v>19</v>
      </c>
      <c r="B38" s="70" t="s">
        <v>20</v>
      </c>
      <c r="C38" s="71"/>
      <c r="D38" s="68">
        <f>SUM(D39)</f>
        <v>140000</v>
      </c>
      <c r="E38" s="54">
        <f>SUM(E39)</f>
        <v>34624.620000000003</v>
      </c>
      <c r="F38" s="55">
        <f>F39</f>
        <v>24.731871428571431</v>
      </c>
    </row>
    <row r="39" spans="1:6" ht="63" thickBot="1">
      <c r="A39" s="83" t="s">
        <v>15</v>
      </c>
      <c r="B39" s="70" t="s">
        <v>21</v>
      </c>
      <c r="C39" s="71"/>
      <c r="D39" s="68">
        <f>SUM(D40)</f>
        <v>140000</v>
      </c>
      <c r="E39" s="54">
        <f>SUM(E40)</f>
        <v>34624.620000000003</v>
      </c>
      <c r="F39" s="55">
        <f>F40</f>
        <v>24.731871428571431</v>
      </c>
    </row>
    <row r="40" spans="1:6" ht="31.8" thickBot="1">
      <c r="A40" s="84" t="s">
        <v>17</v>
      </c>
      <c r="B40" s="70"/>
      <c r="C40" s="71">
        <v>200</v>
      </c>
      <c r="D40" s="68">
        <v>140000</v>
      </c>
      <c r="E40" s="54">
        <v>34624.620000000003</v>
      </c>
      <c r="F40" s="55">
        <f t="shared" ref="F40" si="4">E40/D40*100</f>
        <v>24.731871428571431</v>
      </c>
    </row>
    <row r="41" spans="1:6" ht="31.8" thickBot="1">
      <c r="A41" s="83" t="s">
        <v>126</v>
      </c>
      <c r="B41" s="70" t="s">
        <v>125</v>
      </c>
      <c r="C41" s="71"/>
      <c r="D41" s="68">
        <f>D42</f>
        <v>10000</v>
      </c>
      <c r="E41" s="54">
        <f>E44</f>
        <v>0</v>
      </c>
      <c r="F41" s="55">
        <f>F42</f>
        <v>0</v>
      </c>
    </row>
    <row r="42" spans="1:6" ht="47.4" thickBot="1">
      <c r="A42" s="83" t="s">
        <v>127</v>
      </c>
      <c r="B42" s="70" t="s">
        <v>124</v>
      </c>
      <c r="C42" s="71"/>
      <c r="D42" s="68">
        <f>D43</f>
        <v>10000</v>
      </c>
      <c r="E42" s="54">
        <f>E44</f>
        <v>0</v>
      </c>
      <c r="F42" s="55">
        <f>F44</f>
        <v>0</v>
      </c>
    </row>
    <row r="43" spans="1:6" ht="31.8" thickBot="1">
      <c r="A43" s="84" t="s">
        <v>122</v>
      </c>
      <c r="B43" s="70" t="s">
        <v>123</v>
      </c>
      <c r="C43" s="71"/>
      <c r="D43" s="68">
        <f>D44</f>
        <v>10000</v>
      </c>
      <c r="E43" s="54">
        <f>E44</f>
        <v>0</v>
      </c>
      <c r="F43" s="55">
        <f>F44</f>
        <v>0</v>
      </c>
    </row>
    <row r="44" spans="1:6" ht="31.8" thickBot="1">
      <c r="A44" s="84" t="s">
        <v>17</v>
      </c>
      <c r="B44" s="70"/>
      <c r="C44" s="71">
        <v>200</v>
      </c>
      <c r="D44" s="68">
        <v>10000</v>
      </c>
      <c r="E44" s="54">
        <v>0</v>
      </c>
      <c r="F44" s="55">
        <v>0</v>
      </c>
    </row>
    <row r="45" spans="1:6" ht="47.4" thickBot="1">
      <c r="A45" s="95" t="s">
        <v>168</v>
      </c>
      <c r="B45" s="72" t="s">
        <v>169</v>
      </c>
      <c r="C45" s="73"/>
      <c r="D45" s="74">
        <f t="shared" ref="D45:F48" si="5">D46</f>
        <v>40000</v>
      </c>
      <c r="E45" s="64">
        <f t="shared" si="5"/>
        <v>0</v>
      </c>
      <c r="F45" s="65">
        <f t="shared" si="5"/>
        <v>0</v>
      </c>
    </row>
    <row r="46" spans="1:6" ht="47.4" thickBot="1">
      <c r="A46" s="95" t="s">
        <v>166</v>
      </c>
      <c r="B46" s="72" t="s">
        <v>167</v>
      </c>
      <c r="C46" s="73"/>
      <c r="D46" s="74">
        <f t="shared" si="5"/>
        <v>40000</v>
      </c>
      <c r="E46" s="64">
        <f t="shared" si="5"/>
        <v>0</v>
      </c>
      <c r="F46" s="65">
        <f t="shared" si="5"/>
        <v>0</v>
      </c>
    </row>
    <row r="47" spans="1:6" ht="31.8" thickBot="1">
      <c r="A47" s="83" t="s">
        <v>164</v>
      </c>
      <c r="B47" s="70" t="s">
        <v>165</v>
      </c>
      <c r="C47" s="71"/>
      <c r="D47" s="68">
        <f t="shared" si="5"/>
        <v>40000</v>
      </c>
      <c r="E47" s="54">
        <f t="shared" si="5"/>
        <v>0</v>
      </c>
      <c r="F47" s="55">
        <f t="shared" si="5"/>
        <v>0</v>
      </c>
    </row>
    <row r="48" spans="1:6" ht="16.2" thickBot="1">
      <c r="A48" s="83" t="s">
        <v>162</v>
      </c>
      <c r="B48" s="70" t="s">
        <v>163</v>
      </c>
      <c r="C48" s="71"/>
      <c r="D48" s="68">
        <f t="shared" si="5"/>
        <v>40000</v>
      </c>
      <c r="E48" s="54">
        <f t="shared" si="5"/>
        <v>0</v>
      </c>
      <c r="F48" s="55">
        <f t="shared" si="5"/>
        <v>0</v>
      </c>
    </row>
    <row r="49" spans="1:6" ht="31.8" thickBot="1">
      <c r="A49" s="84" t="s">
        <v>17</v>
      </c>
      <c r="B49" s="70"/>
      <c r="C49" s="71">
        <v>200</v>
      </c>
      <c r="D49" s="68">
        <v>40000</v>
      </c>
      <c r="E49" s="54">
        <v>0</v>
      </c>
      <c r="F49" s="55">
        <v>0</v>
      </c>
    </row>
    <row r="50" spans="1:6" ht="47.4" thickBot="1">
      <c r="A50" s="85" t="s">
        <v>25</v>
      </c>
      <c r="B50" s="72" t="s">
        <v>26</v>
      </c>
      <c r="C50" s="71"/>
      <c r="D50" s="74">
        <f>SUM(D51+D69+D73)</f>
        <v>10232539.75</v>
      </c>
      <c r="E50" s="64">
        <f>SUM(E51+E69+E75)</f>
        <v>2587593.3100000005</v>
      </c>
      <c r="F50" s="65">
        <f>E50/D50*100</f>
        <v>25.28788915772353</v>
      </c>
    </row>
    <row r="51" spans="1:6" ht="47.4" thickBot="1">
      <c r="A51" s="95" t="s">
        <v>27</v>
      </c>
      <c r="B51" s="72" t="s">
        <v>28</v>
      </c>
      <c r="C51" s="71"/>
      <c r="D51" s="74">
        <f>SUM(D52+D56+D59+D62)</f>
        <v>9932539.75</v>
      </c>
      <c r="E51" s="64">
        <f>SUM(E52+E56+E59+E62)</f>
        <v>2422471.5700000003</v>
      </c>
      <c r="F51" s="65">
        <f>E51/D51*100</f>
        <v>24.389246164355903</v>
      </c>
    </row>
    <row r="52" spans="1:6" ht="16.2" thickBot="1">
      <c r="A52" s="83" t="s">
        <v>29</v>
      </c>
      <c r="B52" s="70" t="s">
        <v>30</v>
      </c>
      <c r="C52" s="71"/>
      <c r="D52" s="69">
        <f>SUM(D53)</f>
        <v>3495000</v>
      </c>
      <c r="E52" s="54">
        <f>SUM(E53)</f>
        <v>1653196.37</v>
      </c>
      <c r="F52" s="55">
        <f>F53</f>
        <v>47.299349982146325</v>
      </c>
    </row>
    <row r="53" spans="1:6" ht="47.4" thickBot="1">
      <c r="A53" s="83" t="s">
        <v>90</v>
      </c>
      <c r="B53" s="70" t="s">
        <v>31</v>
      </c>
      <c r="C53" s="70"/>
      <c r="D53" s="69">
        <f>D54+D55</f>
        <v>3495000</v>
      </c>
      <c r="E53" s="54">
        <f>E54+E55</f>
        <v>1653196.37</v>
      </c>
      <c r="F53" s="55">
        <f>F54</f>
        <v>47.299349982146325</v>
      </c>
    </row>
    <row r="54" spans="1:6" ht="31.8" thickBot="1">
      <c r="A54" s="84" t="s">
        <v>17</v>
      </c>
      <c r="B54" s="67" t="s">
        <v>18</v>
      </c>
      <c r="C54" s="71">
        <v>200</v>
      </c>
      <c r="D54" s="68">
        <v>3494460.94</v>
      </c>
      <c r="E54" s="54">
        <v>1652857.31</v>
      </c>
      <c r="F54" s="55">
        <f>E54/D54*100</f>
        <v>47.299349982146325</v>
      </c>
    </row>
    <row r="55" spans="1:6" ht="16.2" thickBot="1">
      <c r="A55" s="84" t="s">
        <v>38</v>
      </c>
      <c r="B55" s="67"/>
      <c r="C55" s="71">
        <v>800</v>
      </c>
      <c r="D55" s="68">
        <v>539.05999999999995</v>
      </c>
      <c r="E55" s="54">
        <v>339.06</v>
      </c>
      <c r="F55" s="55">
        <f>E55/D55*100</f>
        <v>62.898378659147411</v>
      </c>
    </row>
    <row r="56" spans="1:6" ht="16.2" thickBot="1">
      <c r="A56" s="83" t="s">
        <v>32</v>
      </c>
      <c r="B56" s="70" t="s">
        <v>33</v>
      </c>
      <c r="C56" s="75"/>
      <c r="D56" s="69">
        <f>SUM(D57)</f>
        <v>6004278.7000000002</v>
      </c>
      <c r="E56" s="54">
        <f>E57</f>
        <v>736505.2</v>
      </c>
      <c r="F56" s="55">
        <f>E56/D56*100</f>
        <v>12.266339335647427</v>
      </c>
    </row>
    <row r="57" spans="1:6" ht="47.4" thickBot="1">
      <c r="A57" s="83" t="s">
        <v>91</v>
      </c>
      <c r="B57" s="70" t="s">
        <v>34</v>
      </c>
      <c r="C57" s="75"/>
      <c r="D57" s="69">
        <f>SUM(D58)</f>
        <v>6004278.7000000002</v>
      </c>
      <c r="E57" s="54">
        <f>SUM(E58)</f>
        <v>736505.2</v>
      </c>
      <c r="F57" s="55">
        <f>F58</f>
        <v>12.266339335647427</v>
      </c>
    </row>
    <row r="58" spans="1:6" ht="31.8" thickBot="1">
      <c r="A58" s="84" t="s">
        <v>17</v>
      </c>
      <c r="B58" s="71"/>
      <c r="C58" s="71">
        <v>200</v>
      </c>
      <c r="D58" s="68">
        <v>6004278.7000000002</v>
      </c>
      <c r="E58" s="54">
        <v>736505.2</v>
      </c>
      <c r="F58" s="55">
        <f>E58/D58*100</f>
        <v>12.266339335647427</v>
      </c>
    </row>
    <row r="59" spans="1:6" ht="31.8" thickBot="1">
      <c r="A59" s="83" t="s">
        <v>35</v>
      </c>
      <c r="B59" s="70" t="s">
        <v>36</v>
      </c>
      <c r="C59" s="75"/>
      <c r="D59" s="69">
        <f>SUM(D60)</f>
        <v>120000</v>
      </c>
      <c r="E59" s="54">
        <f>E60</f>
        <v>32770</v>
      </c>
      <c r="F59" s="55">
        <f>F60</f>
        <v>27.308333333333334</v>
      </c>
    </row>
    <row r="60" spans="1:6" ht="47.4" thickBot="1">
      <c r="A60" s="83" t="s">
        <v>92</v>
      </c>
      <c r="B60" s="70" t="s">
        <v>37</v>
      </c>
      <c r="C60" s="75"/>
      <c r="D60" s="69">
        <f>SUM(D61)</f>
        <v>120000</v>
      </c>
      <c r="E60" s="54">
        <f>E61</f>
        <v>32770</v>
      </c>
      <c r="F60" s="55">
        <f>F61</f>
        <v>27.308333333333334</v>
      </c>
    </row>
    <row r="61" spans="1:6" ht="31.8" thickBot="1">
      <c r="A61" s="84" t="s">
        <v>17</v>
      </c>
      <c r="B61" s="71"/>
      <c r="C61" s="71">
        <v>200</v>
      </c>
      <c r="D61" s="68">
        <v>120000</v>
      </c>
      <c r="E61" s="54">
        <v>32770</v>
      </c>
      <c r="F61" s="55">
        <f>E61/D61*100</f>
        <v>27.308333333333334</v>
      </c>
    </row>
    <row r="62" spans="1:6" ht="31.8" thickBot="1">
      <c r="A62" s="83" t="s">
        <v>130</v>
      </c>
      <c r="B62" s="71" t="s">
        <v>129</v>
      </c>
      <c r="C62" s="71"/>
      <c r="D62" s="68">
        <f>D63+D65+D67</f>
        <v>313261.05</v>
      </c>
      <c r="E62" s="54">
        <f>E63+E65+E67</f>
        <v>0</v>
      </c>
      <c r="F62" s="55">
        <v>0</v>
      </c>
    </row>
    <row r="63" spans="1:6" ht="39" customHeight="1" thickBot="1">
      <c r="A63" s="83" t="s">
        <v>133</v>
      </c>
      <c r="B63" s="71" t="s">
        <v>132</v>
      </c>
      <c r="C63" s="71"/>
      <c r="D63" s="68">
        <f>D64</f>
        <v>30000</v>
      </c>
      <c r="E63" s="54">
        <f>E64</f>
        <v>0</v>
      </c>
      <c r="F63" s="55">
        <f>F64</f>
        <v>0</v>
      </c>
    </row>
    <row r="64" spans="1:6" ht="39" customHeight="1" thickBot="1">
      <c r="A64" s="84" t="s">
        <v>17</v>
      </c>
      <c r="B64" s="71"/>
      <c r="C64" s="71">
        <v>200</v>
      </c>
      <c r="D64" s="68">
        <v>30000</v>
      </c>
      <c r="E64" s="54">
        <v>0</v>
      </c>
      <c r="F64" s="55">
        <f>E64/D64*100</f>
        <v>0</v>
      </c>
    </row>
    <row r="65" spans="1:6" ht="39" customHeight="1" thickBot="1">
      <c r="A65" s="83" t="s">
        <v>131</v>
      </c>
      <c r="B65" s="71" t="s">
        <v>134</v>
      </c>
      <c r="C65" s="71"/>
      <c r="D65" s="68">
        <f>D66</f>
        <v>269098</v>
      </c>
      <c r="E65" s="54">
        <v>0</v>
      </c>
      <c r="F65" s="55">
        <f>F66</f>
        <v>0</v>
      </c>
    </row>
    <row r="66" spans="1:6" ht="39" customHeight="1" thickBot="1">
      <c r="A66" s="84" t="s">
        <v>17</v>
      </c>
      <c r="B66" s="71"/>
      <c r="C66" s="71">
        <v>200</v>
      </c>
      <c r="D66" s="68">
        <v>269098</v>
      </c>
      <c r="E66" s="54">
        <v>0</v>
      </c>
      <c r="F66" s="55">
        <v>0</v>
      </c>
    </row>
    <row r="67" spans="1:6" ht="39" customHeight="1" thickBot="1">
      <c r="A67" s="83" t="s">
        <v>131</v>
      </c>
      <c r="B67" s="71" t="s">
        <v>128</v>
      </c>
      <c r="C67" s="71"/>
      <c r="D67" s="68">
        <f>D68</f>
        <v>14163.05</v>
      </c>
      <c r="E67" s="54">
        <f>E68</f>
        <v>0</v>
      </c>
      <c r="F67" s="55">
        <f>F68</f>
        <v>0</v>
      </c>
    </row>
    <row r="68" spans="1:6" ht="39" customHeight="1" thickBot="1">
      <c r="A68" s="84" t="s">
        <v>17</v>
      </c>
      <c r="B68" s="71"/>
      <c r="C68" s="71">
        <v>200</v>
      </c>
      <c r="D68" s="68">
        <v>14163.05</v>
      </c>
      <c r="E68" s="54">
        <v>0</v>
      </c>
      <c r="F68" s="55">
        <v>0</v>
      </c>
    </row>
    <row r="69" spans="1:6" ht="31.8" thickBot="1">
      <c r="A69" s="95" t="s">
        <v>112</v>
      </c>
      <c r="B69" s="73" t="s">
        <v>111</v>
      </c>
      <c r="C69" s="76"/>
      <c r="D69" s="74">
        <f>D72</f>
        <v>300000</v>
      </c>
      <c r="E69" s="64">
        <f t="shared" ref="E69:F71" si="6">E70</f>
        <v>165121.74</v>
      </c>
      <c r="F69" s="65">
        <f t="shared" si="6"/>
        <v>55.040579999999991</v>
      </c>
    </row>
    <row r="70" spans="1:6" ht="31.8" thickBot="1">
      <c r="A70" s="83" t="s">
        <v>113</v>
      </c>
      <c r="B70" s="75" t="s">
        <v>114</v>
      </c>
      <c r="C70" s="71"/>
      <c r="D70" s="69">
        <f>D72</f>
        <v>300000</v>
      </c>
      <c r="E70" s="54">
        <f t="shared" si="6"/>
        <v>165121.74</v>
      </c>
      <c r="F70" s="55">
        <f t="shared" si="6"/>
        <v>55.040579999999991</v>
      </c>
    </row>
    <row r="71" spans="1:6" ht="47.4" thickBot="1">
      <c r="A71" s="83" t="s">
        <v>115</v>
      </c>
      <c r="B71" s="75" t="s">
        <v>116</v>
      </c>
      <c r="C71" s="71"/>
      <c r="D71" s="69">
        <f>D72</f>
        <v>300000</v>
      </c>
      <c r="E71" s="54">
        <f t="shared" si="6"/>
        <v>165121.74</v>
      </c>
      <c r="F71" s="55">
        <f t="shared" si="6"/>
        <v>55.040579999999991</v>
      </c>
    </row>
    <row r="72" spans="1:6" ht="16.2" thickBot="1">
      <c r="A72" s="84" t="s">
        <v>38</v>
      </c>
      <c r="B72" s="71"/>
      <c r="C72" s="71">
        <v>800</v>
      </c>
      <c r="D72" s="69">
        <v>300000</v>
      </c>
      <c r="E72" s="54">
        <v>165121.74</v>
      </c>
      <c r="F72" s="55">
        <f>E72/D72*100</f>
        <v>55.040579999999991</v>
      </c>
    </row>
    <row r="73" spans="1:6" ht="60" customHeight="1" thickBot="1">
      <c r="A73" s="96" t="s">
        <v>137</v>
      </c>
      <c r="B73" s="73" t="s">
        <v>135</v>
      </c>
      <c r="C73" s="73"/>
      <c r="D73" s="74">
        <f>D76</f>
        <v>0</v>
      </c>
      <c r="E73" s="64">
        <f>E74</f>
        <v>0</v>
      </c>
      <c r="F73" s="65">
        <v>0</v>
      </c>
    </row>
    <row r="74" spans="1:6" ht="47.4" customHeight="1" thickBot="1">
      <c r="A74" s="97" t="s">
        <v>138</v>
      </c>
      <c r="B74" s="75" t="s">
        <v>136</v>
      </c>
      <c r="C74" s="71"/>
      <c r="D74" s="69">
        <f>D75</f>
        <v>0</v>
      </c>
      <c r="E74" s="54">
        <f>E75</f>
        <v>0</v>
      </c>
      <c r="F74" s="55">
        <v>0</v>
      </c>
    </row>
    <row r="75" spans="1:6" ht="16.2" thickBot="1">
      <c r="A75" s="83" t="s">
        <v>139</v>
      </c>
      <c r="B75" s="75" t="s">
        <v>170</v>
      </c>
      <c r="C75" s="71"/>
      <c r="D75" s="69">
        <f>D76</f>
        <v>0</v>
      </c>
      <c r="E75" s="54">
        <f>E76</f>
        <v>0</v>
      </c>
      <c r="F75" s="55">
        <v>0</v>
      </c>
    </row>
    <row r="76" spans="1:6" ht="31.8" thickBot="1">
      <c r="A76" s="84" t="s">
        <v>17</v>
      </c>
      <c r="B76" s="71"/>
      <c r="C76" s="71">
        <v>200</v>
      </c>
      <c r="D76" s="69"/>
      <c r="E76" s="54">
        <v>0</v>
      </c>
      <c r="F76" s="55">
        <v>0</v>
      </c>
    </row>
    <row r="77" spans="1:6" ht="47.4" thickBot="1">
      <c r="A77" s="95" t="s">
        <v>177</v>
      </c>
      <c r="B77" s="73" t="s">
        <v>179</v>
      </c>
      <c r="C77" s="73"/>
      <c r="D77" s="74">
        <f>D78</f>
        <v>39745</v>
      </c>
      <c r="E77" s="64">
        <f>E78</f>
        <v>0</v>
      </c>
      <c r="F77" s="65">
        <v>0</v>
      </c>
    </row>
    <row r="78" spans="1:6" ht="47.4" thickBot="1">
      <c r="A78" s="95" t="s">
        <v>177</v>
      </c>
      <c r="B78" s="73" t="s">
        <v>178</v>
      </c>
      <c r="C78" s="73"/>
      <c r="D78" s="74">
        <f>D79</f>
        <v>39745</v>
      </c>
      <c r="E78" s="64">
        <f>E79</f>
        <v>0</v>
      </c>
      <c r="F78" s="65">
        <v>0</v>
      </c>
    </row>
    <row r="79" spans="1:6" ht="31.8" thickBot="1">
      <c r="A79" s="83" t="s">
        <v>175</v>
      </c>
      <c r="B79" s="71" t="s">
        <v>176</v>
      </c>
      <c r="C79" s="71"/>
      <c r="D79" s="69">
        <f>D80+D82</f>
        <v>39745</v>
      </c>
      <c r="E79" s="54">
        <f>E80+E82</f>
        <v>0</v>
      </c>
      <c r="F79" s="55">
        <v>0</v>
      </c>
    </row>
    <row r="80" spans="1:6" ht="78.599999999999994" thickBot="1">
      <c r="A80" s="83" t="s">
        <v>173</v>
      </c>
      <c r="B80" s="71" t="s">
        <v>174</v>
      </c>
      <c r="C80" s="71"/>
      <c r="D80" s="69">
        <f>D81</f>
        <v>2308</v>
      </c>
      <c r="E80" s="54">
        <f>E81</f>
        <v>0</v>
      </c>
      <c r="F80" s="55">
        <f>F81</f>
        <v>0</v>
      </c>
    </row>
    <row r="81" spans="1:6" ht="31.8" thickBot="1">
      <c r="A81" s="84" t="s">
        <v>17</v>
      </c>
      <c r="B81" s="71"/>
      <c r="C81" s="71">
        <v>200</v>
      </c>
      <c r="D81" s="69">
        <v>2308</v>
      </c>
      <c r="E81" s="54">
        <v>0</v>
      </c>
      <c r="F81" s="55">
        <v>0</v>
      </c>
    </row>
    <row r="82" spans="1:6" ht="78.599999999999994" thickBot="1">
      <c r="A82" s="83" t="s">
        <v>171</v>
      </c>
      <c r="B82" s="71" t="s">
        <v>172</v>
      </c>
      <c r="C82" s="71"/>
      <c r="D82" s="69">
        <f>D83</f>
        <v>37437</v>
      </c>
      <c r="E82" s="54">
        <f>E83</f>
        <v>0</v>
      </c>
      <c r="F82" s="55">
        <f>F83</f>
        <v>0</v>
      </c>
    </row>
    <row r="83" spans="1:6" ht="31.8" thickBot="1">
      <c r="A83" s="84" t="s">
        <v>17</v>
      </c>
      <c r="B83" s="71"/>
      <c r="C83" s="71">
        <v>200</v>
      </c>
      <c r="D83" s="69">
        <v>37437</v>
      </c>
      <c r="E83" s="54">
        <v>0</v>
      </c>
      <c r="F83" s="55">
        <v>0</v>
      </c>
    </row>
    <row r="84" spans="1:6" ht="47.4" thickBot="1">
      <c r="A84" s="85" t="s">
        <v>39</v>
      </c>
      <c r="B84" s="72" t="s">
        <v>40</v>
      </c>
      <c r="C84" s="73"/>
      <c r="D84" s="74">
        <f>SUM(D85+D95+D100)</f>
        <v>6597727.0099999998</v>
      </c>
      <c r="E84" s="64">
        <f>E85+E98</f>
        <v>1032640.3</v>
      </c>
      <c r="F84" s="65">
        <f>E84/D84*100</f>
        <v>15.651455394181276</v>
      </c>
    </row>
    <row r="85" spans="1:6" ht="78.599999999999994" thickBot="1">
      <c r="A85" s="95" t="s">
        <v>93</v>
      </c>
      <c r="B85" s="72" t="s">
        <v>41</v>
      </c>
      <c r="C85" s="71"/>
      <c r="D85" s="69">
        <f>SUM(D86)</f>
        <v>6247727.0099999998</v>
      </c>
      <c r="E85" s="54">
        <f>SUM(E86)</f>
        <v>1032640.3</v>
      </c>
      <c r="F85" s="55">
        <f>F86</f>
        <v>16.528255769613086</v>
      </c>
    </row>
    <row r="86" spans="1:6" ht="94.2" thickBot="1">
      <c r="A86" s="86" t="s">
        <v>42</v>
      </c>
      <c r="B86" s="70" t="s">
        <v>43</v>
      </c>
      <c r="C86" s="75"/>
      <c r="D86" s="69">
        <f>SUM(D87+D89+D91+D93)</f>
        <v>6247727.0099999998</v>
      </c>
      <c r="E86" s="54">
        <f>E87+E89+E91+E93</f>
        <v>1032640.3</v>
      </c>
      <c r="F86" s="55">
        <f>E86/D86*100</f>
        <v>16.528255769613086</v>
      </c>
    </row>
    <row r="87" spans="1:6" ht="78.599999999999994" thickBot="1">
      <c r="A87" s="83" t="s">
        <v>94</v>
      </c>
      <c r="B87" s="70" t="s">
        <v>44</v>
      </c>
      <c r="C87" s="75"/>
      <c r="D87" s="69">
        <f>SUM(D88)</f>
        <v>1637059.9</v>
      </c>
      <c r="E87" s="54">
        <f>E88</f>
        <v>732338.65</v>
      </c>
      <c r="F87" s="55">
        <f>F88</f>
        <v>44.734994119640952</v>
      </c>
    </row>
    <row r="88" spans="1:6" ht="31.8" thickBot="1">
      <c r="A88" s="84" t="s">
        <v>17</v>
      </c>
      <c r="B88" s="70"/>
      <c r="C88" s="71">
        <v>200</v>
      </c>
      <c r="D88" s="68">
        <v>1637059.9</v>
      </c>
      <c r="E88" s="54">
        <v>732338.65</v>
      </c>
      <c r="F88" s="55">
        <f>E88/D88*100</f>
        <v>44.734994119640952</v>
      </c>
    </row>
    <row r="89" spans="1:6" ht="31.8" thickBot="1">
      <c r="A89" s="83" t="s">
        <v>45</v>
      </c>
      <c r="B89" s="70" t="s">
        <v>46</v>
      </c>
      <c r="C89" s="75"/>
      <c r="D89" s="69">
        <f>SUM(D90)</f>
        <v>1631405</v>
      </c>
      <c r="E89" s="54">
        <f>E90</f>
        <v>300301.65000000002</v>
      </c>
      <c r="F89" s="55">
        <f>F90</f>
        <v>18.407547482078332</v>
      </c>
    </row>
    <row r="90" spans="1:6" ht="31.8" thickBot="1">
      <c r="A90" s="84" t="s">
        <v>17</v>
      </c>
      <c r="B90" s="70"/>
      <c r="C90" s="75">
        <v>200</v>
      </c>
      <c r="D90" s="69">
        <v>1631405</v>
      </c>
      <c r="E90" s="54">
        <v>300301.65000000002</v>
      </c>
      <c r="F90" s="55">
        <f>E90/D90*100</f>
        <v>18.407547482078332</v>
      </c>
    </row>
    <row r="91" spans="1:6" ht="31.8" thickBot="1">
      <c r="A91" s="83" t="s">
        <v>108</v>
      </c>
      <c r="B91" s="70" t="s">
        <v>107</v>
      </c>
      <c r="C91" s="75"/>
      <c r="D91" s="69">
        <f>D92</f>
        <v>148963.10999999999</v>
      </c>
      <c r="E91" s="54">
        <f>E92</f>
        <v>0</v>
      </c>
      <c r="F91" s="55">
        <f>F92</f>
        <v>0</v>
      </c>
    </row>
    <row r="92" spans="1:6" ht="31.8" thickBot="1">
      <c r="A92" s="84" t="s">
        <v>17</v>
      </c>
      <c r="B92" s="70"/>
      <c r="C92" s="75">
        <v>200</v>
      </c>
      <c r="D92" s="69">
        <v>148963.10999999999</v>
      </c>
      <c r="E92" s="54">
        <v>0</v>
      </c>
      <c r="F92" s="55">
        <f>E92/D92*100</f>
        <v>0</v>
      </c>
    </row>
    <row r="93" spans="1:6" ht="31.8" thickBot="1">
      <c r="A93" s="83" t="s">
        <v>47</v>
      </c>
      <c r="B93" s="70" t="s">
        <v>48</v>
      </c>
      <c r="C93" s="75"/>
      <c r="D93" s="69">
        <f>D94</f>
        <v>2830299</v>
      </c>
      <c r="E93" s="54">
        <f>E94</f>
        <v>0</v>
      </c>
      <c r="F93" s="55">
        <f>F94</f>
        <v>0</v>
      </c>
    </row>
    <row r="94" spans="1:6" ht="31.8" thickBot="1">
      <c r="A94" s="83" t="s">
        <v>17</v>
      </c>
      <c r="B94" s="70"/>
      <c r="C94" s="75">
        <v>200</v>
      </c>
      <c r="D94" s="69">
        <v>2830299</v>
      </c>
      <c r="E94" s="54">
        <v>0</v>
      </c>
      <c r="F94" s="55">
        <f>E94/D94*100</f>
        <v>0</v>
      </c>
    </row>
    <row r="95" spans="1:6" ht="15.75" customHeight="1">
      <c r="A95" s="121" t="s">
        <v>96</v>
      </c>
      <c r="B95" s="124" t="s">
        <v>49</v>
      </c>
      <c r="C95" s="125"/>
      <c r="D95" s="122">
        <f>SUM(D97)</f>
        <v>150000</v>
      </c>
      <c r="E95" s="119">
        <f>E97</f>
        <v>0</v>
      </c>
      <c r="F95" s="120">
        <f>F97</f>
        <v>0</v>
      </c>
    </row>
    <row r="96" spans="1:6" ht="30" customHeight="1" thickBot="1">
      <c r="A96" s="104"/>
      <c r="B96" s="106"/>
      <c r="C96" s="126"/>
      <c r="D96" s="123"/>
      <c r="E96" s="110"/>
      <c r="F96" s="112"/>
    </row>
    <row r="97" spans="1:6" ht="16.2" thickBot="1">
      <c r="A97" s="83" t="s">
        <v>50</v>
      </c>
      <c r="B97" s="70" t="s">
        <v>51</v>
      </c>
      <c r="C97" s="75"/>
      <c r="D97" s="69">
        <f>SUM(D98)</f>
        <v>150000</v>
      </c>
      <c r="E97" s="54">
        <f>E98</f>
        <v>0</v>
      </c>
      <c r="F97" s="55">
        <f>F98</f>
        <v>0</v>
      </c>
    </row>
    <row r="98" spans="1:6" ht="47.4" thickBot="1">
      <c r="A98" s="86" t="s">
        <v>89</v>
      </c>
      <c r="B98" s="70" t="s">
        <v>52</v>
      </c>
      <c r="C98" s="75"/>
      <c r="D98" s="69">
        <f>D99</f>
        <v>150000</v>
      </c>
      <c r="E98" s="54">
        <f>E99</f>
        <v>0</v>
      </c>
      <c r="F98" s="55">
        <f>F99</f>
        <v>0</v>
      </c>
    </row>
    <row r="99" spans="1:6" ht="31.8" thickBot="1">
      <c r="A99" s="84" t="s">
        <v>17</v>
      </c>
      <c r="B99" s="70"/>
      <c r="C99" s="75">
        <v>200</v>
      </c>
      <c r="D99" s="69">
        <v>150000</v>
      </c>
      <c r="E99" s="54">
        <v>0</v>
      </c>
      <c r="F99" s="55">
        <f>E99/D99*100</f>
        <v>0</v>
      </c>
    </row>
    <row r="100" spans="1:6" ht="78.599999999999994" thickBot="1">
      <c r="A100" s="95" t="s">
        <v>143</v>
      </c>
      <c r="B100" s="72" t="s">
        <v>142</v>
      </c>
      <c r="C100" s="73"/>
      <c r="D100" s="74">
        <f>D103</f>
        <v>200000</v>
      </c>
      <c r="E100" s="64">
        <f>E103</f>
        <v>0</v>
      </c>
      <c r="F100" s="65">
        <f>F103</f>
        <v>0</v>
      </c>
    </row>
    <row r="101" spans="1:6" ht="47.4" thickBot="1">
      <c r="A101" s="83" t="s">
        <v>144</v>
      </c>
      <c r="B101" s="70" t="s">
        <v>141</v>
      </c>
      <c r="C101" s="75"/>
      <c r="D101" s="69">
        <f>D102</f>
        <v>200000</v>
      </c>
      <c r="E101" s="54">
        <f>E102</f>
        <v>0</v>
      </c>
      <c r="F101" s="55">
        <f>F103</f>
        <v>0</v>
      </c>
    </row>
    <row r="102" spans="1:6" ht="79.2" customHeight="1" thickBot="1">
      <c r="A102" s="83" t="s">
        <v>145</v>
      </c>
      <c r="B102" s="70" t="s">
        <v>140</v>
      </c>
      <c r="C102" s="75"/>
      <c r="D102" s="69">
        <f>D103</f>
        <v>200000</v>
      </c>
      <c r="E102" s="54">
        <f>E103</f>
        <v>0</v>
      </c>
      <c r="F102" s="55">
        <f>F101</f>
        <v>0</v>
      </c>
    </row>
    <row r="103" spans="1:6" ht="31.8" thickBot="1">
      <c r="A103" s="84" t="s">
        <v>17</v>
      </c>
      <c r="B103" s="70"/>
      <c r="C103" s="75">
        <v>200</v>
      </c>
      <c r="D103" s="69">
        <v>200000</v>
      </c>
      <c r="E103" s="54">
        <v>0</v>
      </c>
      <c r="F103" s="55">
        <v>0</v>
      </c>
    </row>
    <row r="104" spans="1:6" ht="63" thickBot="1">
      <c r="A104" s="95" t="s">
        <v>53</v>
      </c>
      <c r="B104" s="72" t="s">
        <v>54</v>
      </c>
      <c r="C104" s="73"/>
      <c r="D104" s="74">
        <f>SUM(D105+D115)</f>
        <v>778340</v>
      </c>
      <c r="E104" s="64">
        <f>SUM(E105+E115)</f>
        <v>282564.06</v>
      </c>
      <c r="F104" s="65">
        <f>E104/D104*100</f>
        <v>36.303422668756582</v>
      </c>
    </row>
    <row r="105" spans="1:6" ht="47.4" thickBot="1">
      <c r="A105" s="83" t="s">
        <v>55</v>
      </c>
      <c r="B105" s="70" t="s">
        <v>56</v>
      </c>
      <c r="C105" s="73"/>
      <c r="D105" s="69">
        <f>SUM(D106+D110+D113)</f>
        <v>238340</v>
      </c>
      <c r="E105" s="54">
        <f>SUM(E106+E110)</f>
        <v>122445.64</v>
      </c>
      <c r="F105" s="55">
        <f>E105/D105*100</f>
        <v>51.374355962070993</v>
      </c>
    </row>
    <row r="106" spans="1:6" ht="31.8" thickBot="1">
      <c r="A106" s="83" t="s">
        <v>57</v>
      </c>
      <c r="B106" s="70" t="s">
        <v>58</v>
      </c>
      <c r="C106" s="73"/>
      <c r="D106" s="69">
        <f>SUM(D107)</f>
        <v>40000</v>
      </c>
      <c r="E106" s="54">
        <f>SUM(E107)</f>
        <v>27552</v>
      </c>
      <c r="F106" s="55">
        <f>F107</f>
        <v>68.88</v>
      </c>
    </row>
    <row r="107" spans="1:6" ht="31.8" thickBot="1">
      <c r="A107" s="83" t="s">
        <v>59</v>
      </c>
      <c r="B107" s="70" t="s">
        <v>60</v>
      </c>
      <c r="C107" s="73"/>
      <c r="D107" s="69">
        <f>SUM(D108+D109)</f>
        <v>40000</v>
      </c>
      <c r="E107" s="54">
        <f>E109+E108</f>
        <v>27552</v>
      </c>
      <c r="F107" s="55">
        <f t="shared" ref="F107:F112" si="7">E107/D107*100</f>
        <v>68.88</v>
      </c>
    </row>
    <row r="108" spans="1:6" ht="31.8" thickBot="1">
      <c r="A108" s="84" t="s">
        <v>17</v>
      </c>
      <c r="B108" s="70"/>
      <c r="C108" s="71">
        <v>200</v>
      </c>
      <c r="D108" s="68">
        <v>6000</v>
      </c>
      <c r="E108" s="54">
        <v>0</v>
      </c>
      <c r="F108" s="55">
        <f t="shared" si="7"/>
        <v>0</v>
      </c>
    </row>
    <row r="109" spans="1:6" ht="16.2" thickBot="1">
      <c r="A109" s="84" t="s">
        <v>38</v>
      </c>
      <c r="B109" s="70"/>
      <c r="C109" s="71">
        <v>800</v>
      </c>
      <c r="D109" s="68">
        <v>34000</v>
      </c>
      <c r="E109" s="54">
        <v>27552</v>
      </c>
      <c r="F109" s="55">
        <f t="shared" si="7"/>
        <v>81.035294117647055</v>
      </c>
    </row>
    <row r="110" spans="1:6" ht="63" thickBot="1">
      <c r="A110" s="83" t="s">
        <v>61</v>
      </c>
      <c r="B110" s="70" t="s">
        <v>62</v>
      </c>
      <c r="C110" s="73"/>
      <c r="D110" s="69">
        <f>D111</f>
        <v>97764.96</v>
      </c>
      <c r="E110" s="54">
        <f>SUM(E111+E113)</f>
        <v>94893.64</v>
      </c>
      <c r="F110" s="55">
        <f t="shared" si="7"/>
        <v>97.063037718217231</v>
      </c>
    </row>
    <row r="111" spans="1:6" ht="31.8" thickBot="1">
      <c r="A111" s="86" t="s">
        <v>63</v>
      </c>
      <c r="B111" s="70" t="s">
        <v>64</v>
      </c>
      <c r="C111" s="70"/>
      <c r="D111" s="69">
        <f>SUM(D112)</f>
        <v>97764.96</v>
      </c>
      <c r="E111" s="54">
        <f>SUM(E112)</f>
        <v>68000</v>
      </c>
      <c r="F111" s="55">
        <f t="shared" si="7"/>
        <v>69.554572517597308</v>
      </c>
    </row>
    <row r="112" spans="1:6" ht="31.8" thickBot="1">
      <c r="A112" s="84" t="s">
        <v>17</v>
      </c>
      <c r="B112" s="67"/>
      <c r="C112" s="67">
        <v>200</v>
      </c>
      <c r="D112" s="68">
        <v>97764.96</v>
      </c>
      <c r="E112" s="54">
        <v>68000</v>
      </c>
      <c r="F112" s="55">
        <f t="shared" si="7"/>
        <v>69.554572517597308</v>
      </c>
    </row>
    <row r="113" spans="1:6" ht="31.8" thickBot="1">
      <c r="A113" s="83" t="s">
        <v>65</v>
      </c>
      <c r="B113" s="70" t="s">
        <v>66</v>
      </c>
      <c r="C113" s="70"/>
      <c r="D113" s="69">
        <f>SUM(D114)</f>
        <v>100575.03999999999</v>
      </c>
      <c r="E113" s="54">
        <f>SUM(E114)</f>
        <v>26893.64</v>
      </c>
      <c r="F113" s="55">
        <f>F114</f>
        <v>26.73987502266964</v>
      </c>
    </row>
    <row r="114" spans="1:6" ht="31.8" thickBot="1">
      <c r="A114" s="84" t="s">
        <v>17</v>
      </c>
      <c r="B114" s="67"/>
      <c r="C114" s="67">
        <v>200</v>
      </c>
      <c r="D114" s="68">
        <v>100575.03999999999</v>
      </c>
      <c r="E114" s="54">
        <v>26893.64</v>
      </c>
      <c r="F114" s="55">
        <f>E114/D114*100</f>
        <v>26.73987502266964</v>
      </c>
    </row>
    <row r="115" spans="1:6" ht="47.4" thickBot="1">
      <c r="A115" s="95" t="s">
        <v>95</v>
      </c>
      <c r="B115" s="70" t="s">
        <v>68</v>
      </c>
      <c r="C115" s="70"/>
      <c r="D115" s="69">
        <f>SUM(D116)</f>
        <v>540000</v>
      </c>
      <c r="E115" s="54">
        <f>SUM(E116)</f>
        <v>160118.42000000001</v>
      </c>
      <c r="F115" s="55">
        <f>F116</f>
        <v>29.651559259259265</v>
      </c>
    </row>
    <row r="116" spans="1:6" ht="31.8" thickBot="1">
      <c r="A116" s="83" t="s">
        <v>69</v>
      </c>
      <c r="B116" s="70" t="s">
        <v>70</v>
      </c>
      <c r="C116" s="70"/>
      <c r="D116" s="69">
        <f>SUM(D117+D120+D122)</f>
        <v>540000</v>
      </c>
      <c r="E116" s="54">
        <f>SUM(E117+E120+E122)</f>
        <v>160118.42000000001</v>
      </c>
      <c r="F116" s="55">
        <f>E116/D116*100</f>
        <v>29.651559259259265</v>
      </c>
    </row>
    <row r="117" spans="1:6" ht="47.4" thickBot="1">
      <c r="A117" s="86" t="s">
        <v>23</v>
      </c>
      <c r="B117" s="70" t="s">
        <v>71</v>
      </c>
      <c r="C117" s="70"/>
      <c r="D117" s="69">
        <f>SUM(D118:D119)</f>
        <v>340000</v>
      </c>
      <c r="E117" s="54">
        <f>E118+E119</f>
        <v>119953.96</v>
      </c>
      <c r="F117" s="55">
        <f>E117/D117*100</f>
        <v>35.280576470588237</v>
      </c>
    </row>
    <row r="118" spans="1:6" ht="31.8" thickBot="1">
      <c r="A118" s="84" t="s">
        <v>17</v>
      </c>
      <c r="B118" s="70"/>
      <c r="C118" s="67">
        <v>200</v>
      </c>
      <c r="D118" s="68">
        <v>40000</v>
      </c>
      <c r="E118" s="54">
        <v>7241.96</v>
      </c>
      <c r="F118" s="55">
        <f>E118/D118*100</f>
        <v>18.104899999999997</v>
      </c>
    </row>
    <row r="119" spans="1:6" ht="16.2" thickBot="1">
      <c r="A119" s="84" t="s">
        <v>38</v>
      </c>
      <c r="B119" s="67"/>
      <c r="C119" s="67">
        <v>800</v>
      </c>
      <c r="D119" s="68">
        <v>300000</v>
      </c>
      <c r="E119" s="54">
        <v>112712</v>
      </c>
      <c r="F119" s="55">
        <f>E119/D119*100</f>
        <v>37.570666666666668</v>
      </c>
    </row>
    <row r="120" spans="1:6" ht="47.4" thickBot="1">
      <c r="A120" s="86" t="s">
        <v>72</v>
      </c>
      <c r="B120" s="70" t="s">
        <v>73</v>
      </c>
      <c r="C120" s="71"/>
      <c r="D120" s="69">
        <f>SUM(D121)</f>
        <v>20000</v>
      </c>
      <c r="E120" s="54">
        <f>SUM(E121)</f>
        <v>0</v>
      </c>
      <c r="F120" s="55">
        <v>0</v>
      </c>
    </row>
    <row r="121" spans="1:6" ht="31.8" thickBot="1">
      <c r="A121" s="84" t="s">
        <v>17</v>
      </c>
      <c r="B121" s="67"/>
      <c r="C121" s="67">
        <v>200</v>
      </c>
      <c r="D121" s="68">
        <v>20000</v>
      </c>
      <c r="E121" s="54">
        <v>0</v>
      </c>
      <c r="F121" s="55">
        <v>0</v>
      </c>
    </row>
    <row r="122" spans="1:6" ht="31.8" thickBot="1">
      <c r="A122" s="83" t="s">
        <v>117</v>
      </c>
      <c r="B122" s="67" t="s">
        <v>118</v>
      </c>
      <c r="C122" s="67"/>
      <c r="D122" s="68">
        <f>D123+D124</f>
        <v>180000</v>
      </c>
      <c r="E122" s="54">
        <f>E123+E124</f>
        <v>40164.46</v>
      </c>
      <c r="F122" s="55">
        <f>E122/D122*100</f>
        <v>22.313588888888887</v>
      </c>
    </row>
    <row r="123" spans="1:6" ht="31.8" thickBot="1">
      <c r="A123" s="84" t="s">
        <v>17</v>
      </c>
      <c r="B123" s="67"/>
      <c r="C123" s="67">
        <v>200</v>
      </c>
      <c r="D123" s="68">
        <v>180000</v>
      </c>
      <c r="E123" s="54">
        <v>40164.46</v>
      </c>
      <c r="F123" s="55">
        <f>E123/D123*100</f>
        <v>22.313588888888887</v>
      </c>
    </row>
    <row r="124" spans="1:6" ht="16.2" thickBot="1">
      <c r="A124" s="84" t="s">
        <v>38</v>
      </c>
      <c r="B124" s="67"/>
      <c r="C124" s="67">
        <v>800</v>
      </c>
      <c r="D124" s="68">
        <v>0</v>
      </c>
      <c r="E124" s="54">
        <v>0</v>
      </c>
      <c r="F124" s="55">
        <v>0</v>
      </c>
    </row>
    <row r="125" spans="1:6" ht="16.2" thickBot="1">
      <c r="A125" s="95" t="s">
        <v>74</v>
      </c>
      <c r="B125" s="72" t="s">
        <v>75</v>
      </c>
      <c r="C125" s="72"/>
      <c r="D125" s="74">
        <f>D126+D128+D130+D134+D136+D140+D144+D147+D150+D152+D154</f>
        <v>6930686.5800000001</v>
      </c>
      <c r="E125" s="64">
        <f>E128+E130+E134+E140+E144+E147+E150+E154+E152+E136</f>
        <v>3578379.5299999993</v>
      </c>
      <c r="F125" s="65">
        <f>E125/D125*100</f>
        <v>51.630952989941711</v>
      </c>
    </row>
    <row r="126" spans="1:6" ht="31.8" thickBot="1">
      <c r="A126" s="87" t="s">
        <v>102</v>
      </c>
      <c r="B126" s="70" t="s">
        <v>103</v>
      </c>
      <c r="C126" s="72"/>
      <c r="D126" s="69">
        <f>SUM(D127)</f>
        <v>0</v>
      </c>
      <c r="E126" s="54">
        <f>SUM(E127)</f>
        <v>0</v>
      </c>
      <c r="F126" s="55">
        <v>0</v>
      </c>
    </row>
    <row r="127" spans="1:6" ht="31.8" thickBot="1">
      <c r="A127" s="84" t="s">
        <v>17</v>
      </c>
      <c r="B127" s="72"/>
      <c r="C127" s="67">
        <v>200</v>
      </c>
      <c r="D127" s="68">
        <v>0</v>
      </c>
      <c r="E127" s="54">
        <v>0</v>
      </c>
      <c r="F127" s="55">
        <v>0</v>
      </c>
    </row>
    <row r="128" spans="1:6" ht="16.2" thickBot="1">
      <c r="A128" s="86" t="s">
        <v>76</v>
      </c>
      <c r="B128" s="70" t="s">
        <v>77</v>
      </c>
      <c r="C128" s="67"/>
      <c r="D128" s="69">
        <f>SUM(D129)</f>
        <v>895000</v>
      </c>
      <c r="E128" s="54">
        <f>SUM(E129)</f>
        <v>403967.02</v>
      </c>
      <c r="F128" s="55">
        <f t="shared" ref="F128:F133" si="8">E128/D128*100</f>
        <v>45.13597988826816</v>
      </c>
    </row>
    <row r="129" spans="1:6" ht="78.599999999999994" thickBot="1">
      <c r="A129" s="84" t="s">
        <v>22</v>
      </c>
      <c r="B129" s="67"/>
      <c r="C129" s="67">
        <v>100</v>
      </c>
      <c r="D129" s="68">
        <v>895000</v>
      </c>
      <c r="E129" s="54">
        <v>403967.02</v>
      </c>
      <c r="F129" s="55">
        <f t="shared" si="8"/>
        <v>45.13597988826816</v>
      </c>
    </row>
    <row r="130" spans="1:6" ht="16.2" thickBot="1">
      <c r="A130" s="86" t="s">
        <v>78</v>
      </c>
      <c r="B130" s="70" t="s">
        <v>79</v>
      </c>
      <c r="C130" s="67"/>
      <c r="D130" s="69">
        <f>D131+D132+D133</f>
        <v>3944576</v>
      </c>
      <c r="E130" s="54">
        <f>SUM(E131+E132+E133)</f>
        <v>1930595.3299999998</v>
      </c>
      <c r="F130" s="55">
        <f t="shared" si="8"/>
        <v>48.943037984310607</v>
      </c>
    </row>
    <row r="131" spans="1:6" ht="78.599999999999994" thickBot="1">
      <c r="A131" s="84" t="s">
        <v>22</v>
      </c>
      <c r="B131" s="67"/>
      <c r="C131" s="67">
        <v>100</v>
      </c>
      <c r="D131" s="68">
        <v>3449816</v>
      </c>
      <c r="E131" s="54">
        <v>1685407.39</v>
      </c>
      <c r="F131" s="55">
        <f t="shared" si="8"/>
        <v>48.854993715606859</v>
      </c>
    </row>
    <row r="132" spans="1:6" ht="31.8" thickBot="1">
      <c r="A132" s="84" t="s">
        <v>17</v>
      </c>
      <c r="B132" s="67"/>
      <c r="C132" s="67">
        <v>200</v>
      </c>
      <c r="D132" s="68">
        <v>484760</v>
      </c>
      <c r="E132" s="54">
        <v>244875.94</v>
      </c>
      <c r="F132" s="55">
        <f t="shared" si="8"/>
        <v>50.51488159089034</v>
      </c>
    </row>
    <row r="133" spans="1:6" ht="16.2" thickBot="1">
      <c r="A133" s="84" t="s">
        <v>38</v>
      </c>
      <c r="B133" s="67"/>
      <c r="C133" s="67">
        <v>800</v>
      </c>
      <c r="D133" s="68">
        <v>10000</v>
      </c>
      <c r="E133" s="54">
        <v>312</v>
      </c>
      <c r="F133" s="55">
        <f t="shared" si="8"/>
        <v>3.1199999999999997</v>
      </c>
    </row>
    <row r="134" spans="1:6" ht="31.8" thickBot="1">
      <c r="A134" s="83" t="s">
        <v>120</v>
      </c>
      <c r="B134" s="67" t="s">
        <v>119</v>
      </c>
      <c r="C134" s="67"/>
      <c r="D134" s="68">
        <f>D135</f>
        <v>91000</v>
      </c>
      <c r="E134" s="54">
        <f>E135</f>
        <v>43017.85</v>
      </c>
      <c r="F134" s="55">
        <f>F135</f>
        <v>47.272362637362633</v>
      </c>
    </row>
    <row r="135" spans="1:6" ht="16.2" thickBot="1">
      <c r="A135" s="84" t="s">
        <v>9</v>
      </c>
      <c r="B135" s="67"/>
      <c r="C135" s="67">
        <v>300</v>
      </c>
      <c r="D135" s="68">
        <v>91000</v>
      </c>
      <c r="E135" s="54">
        <v>43017.85</v>
      </c>
      <c r="F135" s="55">
        <f>E135/D135*100</f>
        <v>47.272362637362633</v>
      </c>
    </row>
    <row r="136" spans="1:6" ht="16.2" thickBot="1">
      <c r="A136" s="86" t="s">
        <v>80</v>
      </c>
      <c r="B136" s="70" t="s">
        <v>81</v>
      </c>
      <c r="C136" s="67"/>
      <c r="D136" s="69">
        <f>D137+D138+D139</f>
        <v>51763.08</v>
      </c>
      <c r="E136" s="54">
        <f>E137+E138+E139</f>
        <v>49908.08</v>
      </c>
      <c r="F136" s="55">
        <f>E136/D136*100</f>
        <v>96.416364714000792</v>
      </c>
    </row>
    <row r="137" spans="1:6" ht="31.8" thickBot="1">
      <c r="A137" s="84" t="s">
        <v>17</v>
      </c>
      <c r="B137" s="70"/>
      <c r="C137" s="67">
        <v>200</v>
      </c>
      <c r="D137" s="69">
        <v>28908.080000000002</v>
      </c>
      <c r="E137" s="54">
        <v>28908.080000000002</v>
      </c>
      <c r="F137" s="55">
        <f>E137/D137*100</f>
        <v>100</v>
      </c>
    </row>
    <row r="138" spans="1:6" ht="16.2" thickBot="1">
      <c r="A138" s="84" t="s">
        <v>38</v>
      </c>
      <c r="B138" s="70"/>
      <c r="C138" s="67">
        <v>800</v>
      </c>
      <c r="D138" s="69">
        <v>1855</v>
      </c>
      <c r="E138" s="54">
        <v>0</v>
      </c>
      <c r="F138" s="55">
        <f>E138/D138*100</f>
        <v>0</v>
      </c>
    </row>
    <row r="139" spans="1:6" ht="16.2" thickBot="1">
      <c r="A139" s="84" t="s">
        <v>9</v>
      </c>
      <c r="B139" s="70"/>
      <c r="C139" s="67">
        <v>300</v>
      </c>
      <c r="D139" s="69">
        <v>21000</v>
      </c>
      <c r="E139" s="54">
        <v>21000</v>
      </c>
      <c r="F139" s="55">
        <f>E139/D139*100</f>
        <v>100</v>
      </c>
    </row>
    <row r="140" spans="1:6" ht="31.8" thickBot="1">
      <c r="A140" s="83" t="s">
        <v>82</v>
      </c>
      <c r="B140" s="70" t="s">
        <v>83</v>
      </c>
      <c r="C140" s="70"/>
      <c r="D140" s="69">
        <f>D141+D142+D143</f>
        <v>1472405.5</v>
      </c>
      <c r="E140" s="54">
        <f>E141+E142+E143</f>
        <v>941294.99</v>
      </c>
      <c r="F140" s="55">
        <f t="shared" ref="F140:F146" si="9">E140/D140*100</f>
        <v>63.929059623860404</v>
      </c>
    </row>
    <row r="141" spans="1:6" ht="78.599999999999994" thickBot="1">
      <c r="A141" s="84" t="s">
        <v>84</v>
      </c>
      <c r="B141" s="67"/>
      <c r="C141" s="67">
        <v>100</v>
      </c>
      <c r="D141" s="68">
        <v>1150000</v>
      </c>
      <c r="E141" s="54">
        <v>812198.49</v>
      </c>
      <c r="F141" s="55">
        <f t="shared" si="9"/>
        <v>70.625955652173914</v>
      </c>
    </row>
    <row r="142" spans="1:6" ht="31.8" thickBot="1">
      <c r="A142" s="84" t="s">
        <v>17</v>
      </c>
      <c r="B142" s="67"/>
      <c r="C142" s="67">
        <v>200</v>
      </c>
      <c r="D142" s="68">
        <v>312405.5</v>
      </c>
      <c r="E142" s="54">
        <v>128052.5</v>
      </c>
      <c r="F142" s="55">
        <f t="shared" si="9"/>
        <v>40.989195132608103</v>
      </c>
    </row>
    <row r="143" spans="1:6" ht="16.2" thickBot="1">
      <c r="A143" s="84" t="s">
        <v>38</v>
      </c>
      <c r="B143" s="67"/>
      <c r="C143" s="67">
        <v>800</v>
      </c>
      <c r="D143" s="68">
        <v>10000</v>
      </c>
      <c r="E143" s="54">
        <v>1044</v>
      </c>
      <c r="F143" s="55">
        <f t="shared" si="9"/>
        <v>10.440000000000001</v>
      </c>
    </row>
    <row r="144" spans="1:6" ht="47.4" thickBot="1">
      <c r="A144" s="83" t="s">
        <v>85</v>
      </c>
      <c r="B144" s="70" t="s">
        <v>86</v>
      </c>
      <c r="C144" s="67"/>
      <c r="D144" s="69">
        <f>SUM(D145+D146)</f>
        <v>238636</v>
      </c>
      <c r="E144" s="54">
        <f>SUM(E145+E146)</f>
        <v>115942.26</v>
      </c>
      <c r="F144" s="55">
        <f t="shared" si="9"/>
        <v>48.585402034898337</v>
      </c>
    </row>
    <row r="145" spans="1:6" ht="78.599999999999994" thickBot="1">
      <c r="A145" s="84" t="s">
        <v>22</v>
      </c>
      <c r="B145" s="67"/>
      <c r="C145" s="67">
        <v>100</v>
      </c>
      <c r="D145" s="68">
        <v>214636</v>
      </c>
      <c r="E145" s="54">
        <v>105618.86</v>
      </c>
      <c r="F145" s="55">
        <f t="shared" si="9"/>
        <v>49.20836206414581</v>
      </c>
    </row>
    <row r="146" spans="1:6" ht="31.8" thickBot="1">
      <c r="A146" s="84" t="s">
        <v>17</v>
      </c>
      <c r="B146" s="67"/>
      <c r="C146" s="67">
        <v>200</v>
      </c>
      <c r="D146" s="68">
        <v>24000</v>
      </c>
      <c r="E146" s="54">
        <v>10323.4</v>
      </c>
      <c r="F146" s="55">
        <f t="shared" si="9"/>
        <v>43.014166666666668</v>
      </c>
    </row>
    <row r="147" spans="1:6" ht="46.95" customHeight="1" thickBot="1">
      <c r="A147" s="88" t="s">
        <v>151</v>
      </c>
      <c r="B147" s="70" t="s">
        <v>146</v>
      </c>
      <c r="C147" s="67"/>
      <c r="D147" s="68">
        <f>D148</f>
        <v>104000</v>
      </c>
      <c r="E147" s="54">
        <f>E148</f>
        <v>52000</v>
      </c>
      <c r="F147" s="55">
        <f>F148</f>
        <v>50</v>
      </c>
    </row>
    <row r="148" spans="1:6" ht="16.2" thickBot="1">
      <c r="A148" s="83" t="s">
        <v>67</v>
      </c>
      <c r="B148" s="67"/>
      <c r="C148" s="67">
        <v>500</v>
      </c>
      <c r="D148" s="68">
        <v>104000</v>
      </c>
      <c r="E148" s="54">
        <v>52000</v>
      </c>
      <c r="F148" s="55">
        <f>E148/D148*100</f>
        <v>50</v>
      </c>
    </row>
    <row r="149" spans="1:6" ht="31.8" thickBot="1">
      <c r="A149" s="88" t="s">
        <v>149</v>
      </c>
      <c r="B149" s="70" t="s">
        <v>147</v>
      </c>
      <c r="C149" s="67"/>
      <c r="D149" s="69">
        <f>D150</f>
        <v>0</v>
      </c>
      <c r="E149" s="54">
        <f>E150</f>
        <v>0</v>
      </c>
      <c r="F149" s="55">
        <v>0</v>
      </c>
    </row>
    <row r="150" spans="1:6" ht="16.2" thickBot="1">
      <c r="A150" s="84" t="s">
        <v>67</v>
      </c>
      <c r="B150" s="77"/>
      <c r="C150" s="77">
        <v>500</v>
      </c>
      <c r="D150" s="78">
        <v>0</v>
      </c>
      <c r="E150" s="54">
        <v>0</v>
      </c>
      <c r="F150" s="55">
        <v>0</v>
      </c>
    </row>
    <row r="151" spans="1:6" ht="31.8" thickBot="1">
      <c r="A151" s="89" t="s">
        <v>180</v>
      </c>
      <c r="B151" s="79" t="s">
        <v>181</v>
      </c>
      <c r="C151" s="80"/>
      <c r="D151" s="81">
        <f>D152</f>
        <v>50000</v>
      </c>
      <c r="E151" s="59">
        <f>E152</f>
        <v>0</v>
      </c>
      <c r="F151" s="60">
        <f>F152</f>
        <v>0</v>
      </c>
    </row>
    <row r="152" spans="1:6" ht="16.2" thickBot="1">
      <c r="A152" s="90" t="s">
        <v>67</v>
      </c>
      <c r="B152" s="80"/>
      <c r="C152" s="80">
        <v>500</v>
      </c>
      <c r="D152" s="81">
        <v>50000</v>
      </c>
      <c r="E152" s="59">
        <v>0</v>
      </c>
      <c r="F152" s="60">
        <f>E152/D152*100</f>
        <v>0</v>
      </c>
    </row>
    <row r="153" spans="1:6" ht="31.8" thickBot="1">
      <c r="A153" s="91" t="s">
        <v>150</v>
      </c>
      <c r="B153" s="80" t="s">
        <v>148</v>
      </c>
      <c r="C153" s="80"/>
      <c r="D153" s="81">
        <f>D154</f>
        <v>83306</v>
      </c>
      <c r="E153" s="59">
        <f>E154</f>
        <v>41654</v>
      </c>
      <c r="F153" s="60">
        <f>E153/D153*100</f>
        <v>50.001200393729142</v>
      </c>
    </row>
    <row r="154" spans="1:6" ht="16.2" thickBot="1">
      <c r="A154" s="92" t="s">
        <v>67</v>
      </c>
      <c r="B154" s="80"/>
      <c r="C154" s="80">
        <v>500</v>
      </c>
      <c r="D154" s="81">
        <v>83306</v>
      </c>
      <c r="E154" s="59">
        <v>41654</v>
      </c>
      <c r="F154" s="60">
        <f>E154/D154*100</f>
        <v>50.001200393729142</v>
      </c>
    </row>
    <row r="155" spans="1:6" ht="15.75" customHeight="1">
      <c r="A155" s="121" t="s">
        <v>87</v>
      </c>
      <c r="B155" s="124"/>
      <c r="C155" s="124"/>
      <c r="D155" s="122">
        <f>SUM(D9+D14+D19+D24+D32+D45+D77+D50+D84+D104+D125)</f>
        <v>27702301.920000002</v>
      </c>
      <c r="E155" s="119">
        <f>SUM(E14+E19+E32+E9+E24+E45+E77+E50+E84+E104+E125)</f>
        <v>9600326.8399999999</v>
      </c>
      <c r="F155" s="120">
        <f>E155/D155*100</f>
        <v>34.65533971770386</v>
      </c>
    </row>
    <row r="156" spans="1:6" ht="15" thickBot="1">
      <c r="A156" s="104"/>
      <c r="B156" s="106"/>
      <c r="C156" s="106"/>
      <c r="D156" s="123"/>
      <c r="E156" s="110"/>
      <c r="F156" s="112"/>
    </row>
    <row r="157" spans="1:6">
      <c r="A157" s="93"/>
    </row>
    <row r="158" spans="1:6">
      <c r="A158" s="93"/>
    </row>
    <row r="159" spans="1:6">
      <c r="A159" s="93"/>
    </row>
    <row r="160" spans="1:6">
      <c r="A160" s="93"/>
    </row>
    <row r="161" spans="1:1">
      <c r="A161" s="93"/>
    </row>
    <row r="162" spans="1:1">
      <c r="A162" s="93"/>
    </row>
    <row r="163" spans="1:1">
      <c r="A163" s="93"/>
    </row>
    <row r="164" spans="1:1">
      <c r="A164" s="93"/>
    </row>
    <row r="165" spans="1:1">
      <c r="A165" s="93"/>
    </row>
    <row r="166" spans="1:1">
      <c r="A166" s="93"/>
    </row>
    <row r="167" spans="1:1">
      <c r="A167" s="93"/>
    </row>
    <row r="168" spans="1:1">
      <c r="A168" s="93"/>
    </row>
    <row r="169" spans="1:1">
      <c r="A169" s="93"/>
    </row>
    <row r="170" spans="1:1">
      <c r="A170" s="93"/>
    </row>
    <row r="171" spans="1:1">
      <c r="A171" s="93"/>
    </row>
    <row r="172" spans="1:1">
      <c r="A172" s="93"/>
    </row>
    <row r="173" spans="1:1">
      <c r="A173" s="93"/>
    </row>
    <row r="174" spans="1:1">
      <c r="A174" s="93"/>
    </row>
    <row r="175" spans="1:1">
      <c r="A175" s="93"/>
    </row>
    <row r="176" spans="1:1">
      <c r="A176" s="93"/>
    </row>
    <row r="177" spans="1:1">
      <c r="A177" s="93"/>
    </row>
    <row r="178" spans="1:1">
      <c r="A178" s="93"/>
    </row>
    <row r="179" spans="1:1">
      <c r="A179" s="93"/>
    </row>
    <row r="180" spans="1:1">
      <c r="A180" s="93"/>
    </row>
    <row r="181" spans="1:1">
      <c r="A181" s="93"/>
    </row>
    <row r="182" spans="1:1">
      <c r="A182" s="93"/>
    </row>
    <row r="183" spans="1:1">
      <c r="A183" s="93"/>
    </row>
    <row r="184" spans="1:1">
      <c r="A184" s="93"/>
    </row>
  </sheetData>
  <mergeCells count="22">
    <mergeCell ref="E155:E156"/>
    <mergeCell ref="F155:F156"/>
    <mergeCell ref="E95:E96"/>
    <mergeCell ref="F95:F96"/>
    <mergeCell ref="A95:A96"/>
    <mergeCell ref="D155:D156"/>
    <mergeCell ref="A155:A156"/>
    <mergeCell ref="B155:B156"/>
    <mergeCell ref="C155:C156"/>
    <mergeCell ref="B95:B96"/>
    <mergeCell ref="C95:C96"/>
    <mergeCell ref="D95:D96"/>
    <mergeCell ref="C1:F4"/>
    <mergeCell ref="A32:A33"/>
    <mergeCell ref="B32:B33"/>
    <mergeCell ref="C32:C33"/>
    <mergeCell ref="D32:D33"/>
    <mergeCell ref="E32:E33"/>
    <mergeCell ref="F32:F33"/>
    <mergeCell ref="A5:F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2021-08-23T07:39:54Z</dcterms:modified>
</cp:coreProperties>
</file>