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F12"/>
  <c r="F24"/>
  <c r="F23"/>
  <c r="E23"/>
  <c r="E24"/>
  <c r="E26"/>
  <c r="F30"/>
  <c r="F26"/>
  <c r="F27"/>
  <c r="E116"/>
  <c r="E86"/>
  <c r="D8"/>
  <c r="D9"/>
  <c r="D10"/>
  <c r="F11"/>
  <c r="F10" s="1"/>
  <c r="F9" s="1"/>
  <c r="F8" s="1"/>
  <c r="E9"/>
  <c r="E8" s="1"/>
  <c r="E10"/>
  <c r="D11"/>
  <c r="F108"/>
  <c r="E135"/>
  <c r="D135"/>
  <c r="F137"/>
  <c r="F138"/>
  <c r="E148"/>
  <c r="D148"/>
  <c r="F79"/>
  <c r="E79"/>
  <c r="E78" s="1"/>
  <c r="E77" s="1"/>
  <c r="E76" s="1"/>
  <c r="D79"/>
  <c r="F81"/>
  <c r="E81"/>
  <c r="D81"/>
  <c r="D78" s="1"/>
  <c r="D77" s="1"/>
  <c r="D76" s="1"/>
  <c r="F54"/>
  <c r="F66"/>
  <c r="E66"/>
  <c r="D66"/>
  <c r="F47"/>
  <c r="F46" s="1"/>
  <c r="F45" s="1"/>
  <c r="F44" s="1"/>
  <c r="E47"/>
  <c r="E46" s="1"/>
  <c r="E45" s="1"/>
  <c r="E44" s="1"/>
  <c r="D47"/>
  <c r="D46" s="1"/>
  <c r="D45" s="1"/>
  <c r="D44" s="1"/>
  <c r="F25"/>
  <c r="E25"/>
  <c r="F29"/>
  <c r="F28" s="1"/>
  <c r="E29"/>
  <c r="E28" s="1"/>
  <c r="D26"/>
  <c r="D25" s="1"/>
  <c r="D29"/>
  <c r="D28" s="1"/>
  <c r="D35"/>
  <c r="D34" s="1"/>
  <c r="D24" l="1"/>
  <c r="D23" s="1"/>
  <c r="E150" l="1"/>
  <c r="D150"/>
  <c r="F151"/>
  <c r="F150" s="1"/>
  <c r="F153"/>
  <c r="E152"/>
  <c r="D152"/>
  <c r="E146"/>
  <c r="D146"/>
  <c r="F147"/>
  <c r="F146" s="1"/>
  <c r="E106"/>
  <c r="F152" l="1"/>
  <c r="D116"/>
  <c r="F118"/>
  <c r="F122"/>
  <c r="D90"/>
  <c r="D92"/>
  <c r="F99"/>
  <c r="E99"/>
  <c r="D99"/>
  <c r="D101"/>
  <c r="E101"/>
  <c r="E100" s="1"/>
  <c r="F100"/>
  <c r="F101" s="1"/>
  <c r="E74"/>
  <c r="E73" s="1"/>
  <c r="E72" s="1"/>
  <c r="D72"/>
  <c r="D74"/>
  <c r="D73" s="1"/>
  <c r="F64"/>
  <c r="D64"/>
  <c r="E62"/>
  <c r="E61" s="1"/>
  <c r="D62"/>
  <c r="D61" s="1"/>
  <c r="F63"/>
  <c r="F62" s="1"/>
  <c r="D68"/>
  <c r="D69"/>
  <c r="D70"/>
  <c r="D42"/>
  <c r="D41" s="1"/>
  <c r="D40" s="1"/>
  <c r="E40"/>
  <c r="E41"/>
  <c r="E42"/>
  <c r="F41"/>
  <c r="F40" s="1"/>
  <c r="F42"/>
  <c r="F18"/>
  <c r="F19"/>
  <c r="F20"/>
  <c r="F21"/>
  <c r="E18"/>
  <c r="E19"/>
  <c r="E21"/>
  <c r="E13"/>
  <c r="F17"/>
  <c r="F13" s="1"/>
  <c r="F144"/>
  <c r="F134"/>
  <c r="F133" s="1"/>
  <c r="E133"/>
  <c r="D133"/>
  <c r="F128"/>
  <c r="D129"/>
  <c r="F130"/>
  <c r="F131"/>
  <c r="F132"/>
  <c r="F136"/>
  <c r="E139"/>
  <c r="D139"/>
  <c r="F140"/>
  <c r="F141"/>
  <c r="F142"/>
  <c r="F145"/>
  <c r="F107"/>
  <c r="F111"/>
  <c r="F113"/>
  <c r="F112" s="1"/>
  <c r="F117"/>
  <c r="E121"/>
  <c r="D121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57"/>
  <c r="F56" s="1"/>
  <c r="E52"/>
  <c r="D52"/>
  <c r="F53"/>
  <c r="F52" s="1"/>
  <c r="F51" s="1"/>
  <c r="E59"/>
  <c r="E58" s="1"/>
  <c r="F60"/>
  <c r="F59" s="1"/>
  <c r="F58" s="1"/>
  <c r="E70"/>
  <c r="E69" s="1"/>
  <c r="E68" s="1"/>
  <c r="F71"/>
  <c r="F70" s="1"/>
  <c r="F69" s="1"/>
  <c r="F68" s="1"/>
  <c r="F39"/>
  <c r="F38" s="1"/>
  <c r="F37" s="1"/>
  <c r="E35"/>
  <c r="F36"/>
  <c r="F35" s="1"/>
  <c r="F34" s="1"/>
  <c r="F116" l="1"/>
  <c r="F16"/>
  <c r="F15" s="1"/>
  <c r="F14" s="1"/>
  <c r="F139"/>
  <c r="F121"/>
  <c r="D106"/>
  <c r="D119"/>
  <c r="E119"/>
  <c r="D88"/>
  <c r="E143"/>
  <c r="F135"/>
  <c r="E129"/>
  <c r="F129" s="1"/>
  <c r="E127"/>
  <c r="E125"/>
  <c r="E112"/>
  <c r="E110"/>
  <c r="E105"/>
  <c r="E51"/>
  <c r="E56"/>
  <c r="E55" s="1"/>
  <c r="E38"/>
  <c r="E37" s="1"/>
  <c r="E34"/>
  <c r="E16"/>
  <c r="E15" s="1"/>
  <c r="E14" s="1"/>
  <c r="D51"/>
  <c r="D143"/>
  <c r="D86"/>
  <c r="D125"/>
  <c r="D112"/>
  <c r="D110"/>
  <c r="D96"/>
  <c r="D94" s="1"/>
  <c r="D16"/>
  <c r="D15" s="1"/>
  <c r="D14" s="1"/>
  <c r="D13" s="1"/>
  <c r="D21"/>
  <c r="D20" s="1"/>
  <c r="D38"/>
  <c r="D37" s="1"/>
  <c r="D33" s="1"/>
  <c r="D31" s="1"/>
  <c r="D56"/>
  <c r="D55" s="1"/>
  <c r="D59"/>
  <c r="D58" s="1"/>
  <c r="D127"/>
  <c r="E124" l="1"/>
  <c r="D109"/>
  <c r="D104" s="1"/>
  <c r="F110"/>
  <c r="D124"/>
  <c r="D50"/>
  <c r="D49" s="1"/>
  <c r="E50"/>
  <c r="E49" s="1"/>
  <c r="F127"/>
  <c r="F143"/>
  <c r="E85"/>
  <c r="D105"/>
  <c r="F106"/>
  <c r="F105" s="1"/>
  <c r="F55"/>
  <c r="D115"/>
  <c r="D114" s="1"/>
  <c r="E115"/>
  <c r="E114" s="1"/>
  <c r="D85"/>
  <c r="D84" s="1"/>
  <c r="D83" s="1"/>
  <c r="E109"/>
  <c r="E104" s="1"/>
  <c r="E33"/>
  <c r="E31" s="1"/>
  <c r="D19"/>
  <c r="D18" s="1"/>
  <c r="F124" l="1"/>
  <c r="D103"/>
  <c r="D154" s="1"/>
  <c r="F115"/>
  <c r="F114" s="1"/>
  <c r="F109"/>
  <c r="F85"/>
  <c r="F84" s="1"/>
  <c r="E84"/>
  <c r="E83" s="1"/>
  <c r="F83" s="1"/>
  <c r="F49"/>
  <c r="F50"/>
  <c r="F31"/>
  <c r="F33" s="1"/>
  <c r="E103" l="1"/>
  <c r="E154" s="1"/>
  <c r="F104"/>
  <c r="F103" l="1"/>
  <c r="F154"/>
  <c r="D100"/>
</calcChain>
</file>

<file path=xl/sharedStrings.xml><?xml version="1.0" encoding="utf-8"?>
<sst xmlns="http://schemas.openxmlformats.org/spreadsheetml/2006/main" count="247" uniqueCount="195">
  <si>
    <t>руб.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</si>
  <si>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</si>
  <si>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</si>
  <si>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</si>
  <si>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</si>
  <si>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</si>
  <si>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</si>
  <si>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</si>
  <si>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</si>
  <si>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</si>
  <si>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</si>
  <si>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</si>
  <si>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</si>
  <si>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</si>
  <si>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</si>
  <si>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</si>
  <si>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</si>
  <si>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</si>
  <si>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</si>
  <si>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</si>
  <si>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</si>
  <si>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</si>
  <si>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</si>
  <si>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</si>
  <si>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</si>
  <si>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</si>
  <si>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</si>
  <si>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</si>
  <si>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</si>
  <si>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</si>
  <si>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</si>
  <si>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</si>
  <si>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</si>
  <si>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</si>
  <si>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</si>
  <si>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</si>
  <si>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</si>
  <si>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</si>
  <si>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</si>
  <si>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</si>
  <si>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</si>
  <si>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</si>
  <si>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</si>
  <si>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</si>
  <si>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</si>
  <si>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</si>
  <si>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</si>
  <si>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</si>
  <si>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</si>
  <si>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</si>
  <si>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</si>
  <si>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</si>
  <si>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</si>
  <si>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</si>
  <si>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</si>
  <si>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</si>
  <si>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</si>
  <si>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</si>
  <si>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</si>
  <si>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</si>
  <si>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</si>
  <si>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</si>
  <si>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</si>
  <si>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</si>
  <si>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</si>
  <si>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</si>
  <si>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</si>
  <si>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</si>
  <si>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</si>
  <si>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</si>
  <si>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</si>
  <si>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</si>
  <si>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</si>
  <si>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</si>
  <si>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</si>
  <si>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</si>
  <si>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</si>
  <si>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</si>
  <si>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</si>
  <si>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</si>
  <si>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</si>
  <si>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</si>
  <si>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</si>
  <si>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</si>
  <si>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</si>
  <si>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</si>
  <si>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</si>
  <si>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</si>
  <si>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</si>
  <si>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</si>
  <si>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</si>
  <si>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</si>
  <si>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</si>
  <si>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</si>
  <si>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</si>
  <si>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</si>
  <si>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</si>
  <si>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</si>
  <si>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</si>
  <si>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</si>
  <si>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</si>
  <si>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</si>
  <si>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</si>
  <si>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</si>
  <si>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</si>
  <si>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</si>
  <si>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</si>
  <si>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</si>
  <si>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</si>
  <si>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</si>
  <si>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</si>
  <si>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</si>
  <si>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</si>
  <si>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</si>
  <si>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</si>
  <si>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</si>
  <si>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</si>
  <si>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</si>
  <si>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</si>
  <si>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</si>
  <si>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</si>
  <si>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</si>
  <si>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</si>
  <si>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</si>
  <si>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</si>
  <si>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</si>
  <si>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</si>
  <si>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</si>
  <si>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</si>
  <si>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</si>
  <si>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</si>
  <si>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</si>
  <si>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</si>
  <si>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</si>
  <si>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</si>
  <si>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</si>
  <si>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</si>
  <si>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</si>
  <si>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</si>
  <si>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</si>
  <si>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</si>
  <si>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</si>
  <si>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</si>
  <si>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</si>
  <si>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</si>
  <si>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</si>
  <si>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</si>
  <si>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</si>
  <si>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</si>
  <si>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</si>
  <si>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</si>
  <si>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</si>
  <si>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</si>
  <si>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>2021 год                    (руб.)план</t>
  </si>
  <si>
    <t>2021 год факт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</si>
  <si>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</si>
  <si>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</si>
  <si>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</si>
  <si>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</si>
  <si>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</si>
  <si>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</si>
  <si>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</si>
  <si>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</si>
  <si>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</si>
  <si>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</si>
  <si>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</si>
  <si>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</si>
  <si>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</si>
  <si>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</si>
  <si>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</si>
  <si>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</si>
  <si>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14.4.01. L5760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</si>
  <si>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</si>
  <si>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</si>
  <si>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</si>
  <si>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</si>
  <si>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</si>
  <si>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</si>
  <si>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</si>
  <si>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</si>
  <si>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</si>
  <si>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</si>
  <si>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</si>
  <si>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</si>
  <si>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</si>
  <si>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</si>
  <si>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</si>
  <si>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</si>
  <si>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</si>
  <si>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</si>
  <si>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 xml:space="preserve">Муниципальная  программа «Доступная среда в Великосельском сельском поселении» </t>
  </si>
  <si>
    <t xml:space="preserve">Муниципальная целевая программа «Доступная среда»  </t>
  </si>
  <si>
    <t>Муниципальная  программа «Формирование современной городской среды в Великосельском сельском поселении»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</si>
  <si>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1 полугодие 2021 год
</t>
    </r>
    <r>
      <rPr>
        <b/>
        <sz val="14"/>
        <color theme="1"/>
        <rFont val="Times New Roman"/>
        <family val="1"/>
        <charset val="204"/>
      </rPr>
      <t xml:space="preserve">
</t>
    </r>
  </si>
  <si>
    <t>Приложение 2 к   Решению Муниципального Совета Великосельского сельского поселения       от  20.08.2021 г. № 11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</si>
</sst>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>
      <selection activeCell="F5" sqref="F5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 customHeight="1">
      <c r="A1" s="34"/>
      <c r="B1" s="34"/>
      <c r="C1" s="100" t="s">
        <v>194</v>
      </c>
      <c r="D1" s="100"/>
      <c r="E1" s="100"/>
      <c r="F1" s="100"/>
    </row>
    <row r="2" spans="1:6" ht="43.2" customHeight="1">
      <c r="A2" s="35"/>
      <c r="B2" s="35"/>
      <c r="C2" s="100"/>
      <c r="D2" s="100"/>
      <c r="E2" s="100"/>
      <c r="F2" s="100"/>
    </row>
    <row r="3" spans="1:6" ht="15.6" hidden="1" customHeight="1">
      <c r="A3" s="34"/>
      <c r="B3" s="34"/>
      <c r="C3" s="100"/>
      <c r="D3" s="100"/>
      <c r="E3" s="100"/>
      <c r="F3" s="100"/>
    </row>
    <row r="4" spans="1:6" ht="15.6" hidden="1" customHeight="1">
      <c r="A4" s="2"/>
      <c r="B4" s="2"/>
      <c r="C4" s="100"/>
      <c r="D4" s="100"/>
      <c r="E4" s="100"/>
      <c r="F4" s="100"/>
    </row>
    <row r="5" spans="1:6" ht="60.75" customHeight="1">
      <c r="A5" s="101" t="s">
        <v>193</v>
      </c>
      <c r="B5" s="101"/>
      <c r="C5" s="101"/>
      <c r="D5" s="101"/>
    </row>
    <row r="6" spans="1:6" ht="25.2" customHeight="1" thickBot="1">
      <c r="A6" s="2"/>
      <c r="B6" s="2"/>
      <c r="C6" s="1"/>
      <c r="D6" s="3" t="s">
        <v>0</v>
      </c>
    </row>
    <row r="7" spans="1:6" ht="47.4" thickBot="1">
      <c r="A7" s="43" t="s">
        <v>1</v>
      </c>
      <c r="B7" s="44" t="s">
        <v>2</v>
      </c>
      <c r="C7" s="5" t="s">
        <v>3</v>
      </c>
      <c r="D7" s="17" t="s">
        <v>153</v>
      </c>
      <c r="E7" s="20" t="s">
        <v>154</v>
      </c>
      <c r="F7" s="18" t="s">
        <v>111</v>
      </c>
    </row>
    <row r="8" spans="1:6" ht="31.8" thickBot="1">
      <c r="A8" s="41" t="s">
        <v>188</v>
      </c>
      <c r="B8" s="42" t="s">
        <v>189</v>
      </c>
      <c r="C8" s="47"/>
      <c r="D8" s="21">
        <f t="shared" ref="D8:F10" si="0">D9</f>
        <v>10000</v>
      </c>
      <c r="E8" s="48">
        <f t="shared" si="0"/>
        <v>5250</v>
      </c>
      <c r="F8" s="52">
        <f t="shared" si="0"/>
        <v>52.5</v>
      </c>
    </row>
    <row r="9" spans="1:6" ht="31.8" thickBot="1">
      <c r="A9" s="41" t="s">
        <v>186</v>
      </c>
      <c r="B9" s="42" t="s">
        <v>187</v>
      </c>
      <c r="C9" s="47"/>
      <c r="D9" s="21">
        <f t="shared" si="0"/>
        <v>10000</v>
      </c>
      <c r="E9" s="48">
        <f t="shared" si="0"/>
        <v>5250</v>
      </c>
      <c r="F9" s="52">
        <f t="shared" si="0"/>
        <v>52.5</v>
      </c>
    </row>
    <row r="10" spans="1:6" ht="47.4" thickBot="1">
      <c r="A10" s="46" t="s">
        <v>184</v>
      </c>
      <c r="B10" s="40" t="s">
        <v>185</v>
      </c>
      <c r="C10" s="5"/>
      <c r="D10" s="27">
        <f t="shared" si="0"/>
        <v>10000</v>
      </c>
      <c r="E10" s="49">
        <f t="shared" si="0"/>
        <v>5250</v>
      </c>
      <c r="F10" s="50">
        <f t="shared" si="0"/>
        <v>52.5</v>
      </c>
    </row>
    <row r="11" spans="1:6" ht="31.8" thickBot="1">
      <c r="A11" s="40" t="s">
        <v>25</v>
      </c>
      <c r="B11" s="45" t="s">
        <v>183</v>
      </c>
      <c r="C11" s="5"/>
      <c r="D11" s="27">
        <f>D12</f>
        <v>10000</v>
      </c>
      <c r="E11" s="49">
        <f>E12</f>
        <v>5250</v>
      </c>
      <c r="F11" s="51">
        <f>F12</f>
        <v>52.5</v>
      </c>
    </row>
    <row r="12" spans="1:6" ht="31.8" thickBot="1">
      <c r="A12" s="40" t="s">
        <v>18</v>
      </c>
      <c r="B12" s="45"/>
      <c r="C12" s="5">
        <v>200</v>
      </c>
      <c r="D12" s="27">
        <v>10000</v>
      </c>
      <c r="E12" s="49">
        <v>5250</v>
      </c>
      <c r="F12" s="51">
        <f>E12/D12*100</f>
        <v>52.5</v>
      </c>
    </row>
    <row r="13" spans="1:6" ht="31.2" customHeight="1" thickBot="1">
      <c r="A13" s="36" t="s">
        <v>190</v>
      </c>
      <c r="B13" s="13" t="s">
        <v>98</v>
      </c>
      <c r="C13" s="4"/>
      <c r="D13" s="21">
        <f t="shared" ref="D13:E16" si="1">SUM(D14)</f>
        <v>50000</v>
      </c>
      <c r="E13" s="22">
        <f>E17</f>
        <v>0</v>
      </c>
      <c r="F13" s="23">
        <f>F17</f>
        <v>0</v>
      </c>
    </row>
    <row r="14" spans="1:6" ht="31.8" thickBot="1">
      <c r="A14" s="29" t="s">
        <v>191</v>
      </c>
      <c r="B14" s="14" t="s">
        <v>100</v>
      </c>
      <c r="C14" s="7"/>
      <c r="D14" s="24">
        <f t="shared" si="1"/>
        <v>50000</v>
      </c>
      <c r="E14" s="25">
        <f t="shared" si="1"/>
        <v>0</v>
      </c>
      <c r="F14" s="26">
        <f>F15</f>
        <v>0</v>
      </c>
    </row>
    <row r="15" spans="1:6" ht="31.8" thickBot="1">
      <c r="A15" s="30" t="s">
        <v>99</v>
      </c>
      <c r="B15" s="15" t="s">
        <v>101</v>
      </c>
      <c r="C15" s="7"/>
      <c r="D15" s="27">
        <f t="shared" si="1"/>
        <v>50000</v>
      </c>
      <c r="E15" s="25">
        <f t="shared" si="1"/>
        <v>0</v>
      </c>
      <c r="F15" s="26">
        <f>F16</f>
        <v>0</v>
      </c>
    </row>
    <row r="16" spans="1:6" ht="31.8" thickBot="1">
      <c r="A16" s="31" t="s">
        <v>122</v>
      </c>
      <c r="B16" s="16" t="s">
        <v>102</v>
      </c>
      <c r="C16" s="7"/>
      <c r="D16" s="27">
        <f t="shared" si="1"/>
        <v>50000</v>
      </c>
      <c r="E16" s="25">
        <f t="shared" si="1"/>
        <v>0</v>
      </c>
      <c r="F16" s="26">
        <f>F17</f>
        <v>0</v>
      </c>
    </row>
    <row r="17" spans="1:6" ht="31.8" thickBot="1">
      <c r="A17" s="32" t="s">
        <v>18</v>
      </c>
      <c r="B17" s="12"/>
      <c r="C17" s="11">
        <v>200</v>
      </c>
      <c r="D17" s="84">
        <v>50000</v>
      </c>
      <c r="E17" s="25">
        <v>0</v>
      </c>
      <c r="F17" s="26">
        <f>E17/D17*100</f>
        <v>0</v>
      </c>
    </row>
    <row r="18" spans="1:6" ht="47.4" thickBot="1">
      <c r="A18" s="19" t="s">
        <v>4</v>
      </c>
      <c r="B18" s="6" t="s">
        <v>5</v>
      </c>
      <c r="C18" s="28"/>
      <c r="D18" s="21">
        <f>SUM(D19)</f>
        <v>638078</v>
      </c>
      <c r="E18" s="22">
        <f>E22</f>
        <v>0</v>
      </c>
      <c r="F18" s="23">
        <f>F22</f>
        <v>0</v>
      </c>
    </row>
    <row r="19" spans="1:6" ht="47.4" thickBot="1">
      <c r="A19" s="9" t="s">
        <v>6</v>
      </c>
      <c r="B19" s="7" t="s">
        <v>7</v>
      </c>
      <c r="C19" s="8"/>
      <c r="D19" s="27">
        <f>SUM(D20)</f>
        <v>638078</v>
      </c>
      <c r="E19" s="25">
        <f>E22</f>
        <v>0</v>
      </c>
      <c r="F19" s="26">
        <f>F22</f>
        <v>0</v>
      </c>
    </row>
    <row r="20" spans="1:6" ht="47.4" thickBot="1">
      <c r="A20" s="10" t="s">
        <v>8</v>
      </c>
      <c r="B20" s="7" t="s">
        <v>9</v>
      </c>
      <c r="C20" s="8"/>
      <c r="D20" s="27">
        <f>SUM(D21)</f>
        <v>638078</v>
      </c>
      <c r="E20" s="25">
        <v>0</v>
      </c>
      <c r="F20" s="26">
        <f>F22</f>
        <v>0</v>
      </c>
    </row>
    <row r="21" spans="1:6" ht="63" thickBot="1">
      <c r="A21" s="10" t="s">
        <v>110</v>
      </c>
      <c r="B21" s="53" t="s">
        <v>105</v>
      </c>
      <c r="C21" s="54"/>
      <c r="D21" s="55">
        <f>SUM(D22)</f>
        <v>638078</v>
      </c>
      <c r="E21" s="56">
        <f>E22</f>
        <v>0</v>
      </c>
      <c r="F21" s="57">
        <f>F22</f>
        <v>0</v>
      </c>
    </row>
    <row r="22" spans="1:6" ht="22.5" customHeight="1">
      <c r="A22" s="33" t="s">
        <v>10</v>
      </c>
      <c r="B22" s="58"/>
      <c r="C22" s="59">
        <v>300</v>
      </c>
      <c r="D22" s="60">
        <v>638078</v>
      </c>
      <c r="E22" s="61">
        <v>0</v>
      </c>
      <c r="F22" s="62">
        <v>0</v>
      </c>
    </row>
    <row r="23" spans="1:6" ht="45" customHeight="1">
      <c r="A23" s="96" t="s">
        <v>192</v>
      </c>
      <c r="B23" s="63" t="s">
        <v>155</v>
      </c>
      <c r="C23" s="64"/>
      <c r="D23" s="65">
        <f>D24</f>
        <v>2130185.58</v>
      </c>
      <c r="E23" s="66">
        <f>E24</f>
        <v>2067275.02</v>
      </c>
      <c r="F23" s="67">
        <f>E23/D23*100</f>
        <v>97.046709892759679</v>
      </c>
    </row>
    <row r="24" spans="1:6" ht="46.8">
      <c r="A24" s="96" t="s">
        <v>156</v>
      </c>
      <c r="B24" s="63" t="s">
        <v>157</v>
      </c>
      <c r="C24" s="64"/>
      <c r="D24" s="65">
        <f>D25+D28</f>
        <v>2130185.58</v>
      </c>
      <c r="E24" s="66">
        <f>E25+E28</f>
        <v>2067275.02</v>
      </c>
      <c r="F24" s="67">
        <f>E24/D24*100</f>
        <v>97.046709892759679</v>
      </c>
    </row>
    <row r="25" spans="1:6" ht="31.2">
      <c r="A25" s="40" t="s">
        <v>158</v>
      </c>
      <c r="B25" s="39" t="s">
        <v>159</v>
      </c>
      <c r="C25" s="38"/>
      <c r="D25" s="68">
        <f t="shared" ref="D25:F26" si="2">D26</f>
        <v>328114.58</v>
      </c>
      <c r="E25" s="56">
        <f t="shared" si="2"/>
        <v>265964.78000000003</v>
      </c>
      <c r="F25" s="57">
        <f t="shared" si="2"/>
        <v>81.058507061770925</v>
      </c>
    </row>
    <row r="26" spans="1:6" ht="46.8">
      <c r="A26" s="40" t="s">
        <v>107</v>
      </c>
      <c r="B26" s="39" t="s">
        <v>160</v>
      </c>
      <c r="C26" s="38"/>
      <c r="D26" s="68">
        <f t="shared" si="2"/>
        <v>328114.58</v>
      </c>
      <c r="E26" s="56">
        <f t="shared" si="2"/>
        <v>265964.78000000003</v>
      </c>
      <c r="F26" s="57">
        <f t="shared" si="2"/>
        <v>81.058507061770925</v>
      </c>
    </row>
    <row r="27" spans="1:6" ht="31.2">
      <c r="A27" s="37" t="s">
        <v>18</v>
      </c>
      <c r="B27" s="39"/>
      <c r="C27" s="38">
        <v>200</v>
      </c>
      <c r="D27" s="68">
        <v>328114.58</v>
      </c>
      <c r="E27" s="56">
        <v>265964.78000000003</v>
      </c>
      <c r="F27" s="57">
        <f>E27/D27*100</f>
        <v>81.058507061770925</v>
      </c>
    </row>
    <row r="28" spans="1:6" ht="31.2">
      <c r="A28" s="40" t="s">
        <v>158</v>
      </c>
      <c r="B28" s="39" t="s">
        <v>161</v>
      </c>
      <c r="C28" s="38"/>
      <c r="D28" s="68">
        <f t="shared" ref="D28:F29" si="3">D29</f>
        <v>1802071</v>
      </c>
      <c r="E28" s="56">
        <f t="shared" si="3"/>
        <v>1801310.24</v>
      </c>
      <c r="F28" s="57">
        <f t="shared" si="3"/>
        <v>99.957784127262457</v>
      </c>
    </row>
    <row r="29" spans="1:6" ht="31.2">
      <c r="A29" s="40" t="s">
        <v>106</v>
      </c>
      <c r="B29" s="39" t="s">
        <v>162</v>
      </c>
      <c r="C29" s="38"/>
      <c r="D29" s="68">
        <f t="shared" si="3"/>
        <v>1802071</v>
      </c>
      <c r="E29" s="56">
        <f t="shared" si="3"/>
        <v>1801310.24</v>
      </c>
      <c r="F29" s="57">
        <f t="shared" si="3"/>
        <v>99.957784127262457</v>
      </c>
    </row>
    <row r="30" spans="1:6" ht="31.2">
      <c r="A30" s="37" t="s">
        <v>18</v>
      </c>
      <c r="B30" s="39"/>
      <c r="C30" s="38">
        <v>200</v>
      </c>
      <c r="D30" s="68">
        <v>1802071</v>
      </c>
      <c r="E30" s="56">
        <v>1801310.24</v>
      </c>
      <c r="F30" s="57">
        <f>E30/D30*100</f>
        <v>99.957784127262457</v>
      </c>
    </row>
    <row r="31" spans="1:6" ht="78.75" customHeight="1">
      <c r="A31" s="102" t="s">
        <v>89</v>
      </c>
      <c r="B31" s="104" t="s">
        <v>11</v>
      </c>
      <c r="C31" s="104"/>
      <c r="D31" s="106">
        <f>D33+D40</f>
        <v>255000</v>
      </c>
      <c r="E31" s="108">
        <f>SUM(E33+E40)</f>
        <v>46624.62</v>
      </c>
      <c r="F31" s="110">
        <f>E31/D31*100</f>
        <v>18.284164705882354</v>
      </c>
    </row>
    <row r="32" spans="1:6" ht="15.75" customHeight="1" thickBot="1">
      <c r="A32" s="103"/>
      <c r="B32" s="105"/>
      <c r="C32" s="105"/>
      <c r="D32" s="107"/>
      <c r="E32" s="109"/>
      <c r="F32" s="111"/>
    </row>
    <row r="33" spans="1:6" ht="63" thickBot="1">
      <c r="A33" s="85" t="s">
        <v>12</v>
      </c>
      <c r="B33" s="69" t="s">
        <v>13</v>
      </c>
      <c r="C33" s="69"/>
      <c r="D33" s="70">
        <f>SUM(D34+D37)</f>
        <v>245000</v>
      </c>
      <c r="E33" s="56">
        <f>SUM(E34+E37)</f>
        <v>46624.62</v>
      </c>
      <c r="F33" s="57">
        <f>F31</f>
        <v>18.284164705882354</v>
      </c>
    </row>
    <row r="34" spans="1:6" ht="47.4" thickBot="1">
      <c r="A34" s="85" t="s">
        <v>14</v>
      </c>
      <c r="B34" s="69" t="s">
        <v>15</v>
      </c>
      <c r="C34" s="69"/>
      <c r="D34" s="71">
        <f>SUM(D35)</f>
        <v>105000</v>
      </c>
      <c r="E34" s="56">
        <f>SUM(E35)</f>
        <v>12000</v>
      </c>
      <c r="F34" s="57">
        <f>F35</f>
        <v>11.428571428571429</v>
      </c>
    </row>
    <row r="35" spans="1:6" ht="63" thickBot="1">
      <c r="A35" s="85" t="s">
        <v>16</v>
      </c>
      <c r="B35" s="72" t="s">
        <v>17</v>
      </c>
      <c r="C35" s="72"/>
      <c r="D35" s="71">
        <f>SUM(D36)</f>
        <v>105000</v>
      </c>
      <c r="E35" s="56">
        <f>E36</f>
        <v>12000</v>
      </c>
      <c r="F35" s="57">
        <f>F36</f>
        <v>11.428571428571429</v>
      </c>
    </row>
    <row r="36" spans="1:6" ht="31.8" thickBot="1">
      <c r="A36" s="86" t="s">
        <v>18</v>
      </c>
      <c r="B36" s="73" t="s">
        <v>19</v>
      </c>
      <c r="C36" s="73">
        <v>200</v>
      </c>
      <c r="D36" s="70">
        <v>105000</v>
      </c>
      <c r="E36" s="56">
        <v>12000</v>
      </c>
      <c r="F36" s="57">
        <f>E36/D36*100</f>
        <v>11.428571428571429</v>
      </c>
    </row>
    <row r="37" spans="1:6" ht="78.599999999999994" thickBot="1">
      <c r="A37" s="85" t="s">
        <v>20</v>
      </c>
      <c r="B37" s="72" t="s">
        <v>21</v>
      </c>
      <c r="C37" s="73"/>
      <c r="D37" s="70">
        <f>SUM(D38)</f>
        <v>140000</v>
      </c>
      <c r="E37" s="56">
        <f>SUM(E38)</f>
        <v>34624.620000000003</v>
      </c>
      <c r="F37" s="57">
        <f>F38</f>
        <v>24.731871428571431</v>
      </c>
    </row>
    <row r="38" spans="1:6" ht="63" thickBot="1">
      <c r="A38" s="85" t="s">
        <v>16</v>
      </c>
      <c r="B38" s="72" t="s">
        <v>22</v>
      </c>
      <c r="C38" s="73"/>
      <c r="D38" s="70">
        <f>SUM(D39)</f>
        <v>140000</v>
      </c>
      <c r="E38" s="56">
        <f>SUM(E39)</f>
        <v>34624.620000000003</v>
      </c>
      <c r="F38" s="57">
        <f>F39</f>
        <v>24.731871428571431</v>
      </c>
    </row>
    <row r="39" spans="1:6" ht="31.8" thickBot="1">
      <c r="A39" s="86" t="s">
        <v>18</v>
      </c>
      <c r="B39" s="72"/>
      <c r="C39" s="73">
        <v>200</v>
      </c>
      <c r="D39" s="70">
        <v>140000</v>
      </c>
      <c r="E39" s="56">
        <v>34624.620000000003</v>
      </c>
      <c r="F39" s="57">
        <f t="shared" ref="F39" si="4">E39/D39*100</f>
        <v>24.731871428571431</v>
      </c>
    </row>
    <row r="40" spans="1:6" ht="31.8" thickBot="1">
      <c r="A40" s="85" t="s">
        <v>127</v>
      </c>
      <c r="B40" s="72" t="s">
        <v>126</v>
      </c>
      <c r="C40" s="73"/>
      <c r="D40" s="70">
        <f>D41</f>
        <v>10000</v>
      </c>
      <c r="E40" s="56">
        <f>E43</f>
        <v>0</v>
      </c>
      <c r="F40" s="57">
        <f>F41</f>
        <v>0</v>
      </c>
    </row>
    <row r="41" spans="1:6" ht="47.4" thickBot="1">
      <c r="A41" s="85" t="s">
        <v>128</v>
      </c>
      <c r="B41" s="72" t="s">
        <v>125</v>
      </c>
      <c r="C41" s="73"/>
      <c r="D41" s="70">
        <f>D42</f>
        <v>10000</v>
      </c>
      <c r="E41" s="56">
        <f>E43</f>
        <v>0</v>
      </c>
      <c r="F41" s="57">
        <f>F43</f>
        <v>0</v>
      </c>
    </row>
    <row r="42" spans="1:6" ht="31.8" thickBot="1">
      <c r="A42" s="86" t="s">
        <v>123</v>
      </c>
      <c r="B42" s="72" t="s">
        <v>124</v>
      </c>
      <c r="C42" s="73"/>
      <c r="D42" s="70">
        <f>D43</f>
        <v>10000</v>
      </c>
      <c r="E42" s="56">
        <f>E43</f>
        <v>0</v>
      </c>
      <c r="F42" s="57">
        <f>F43</f>
        <v>0</v>
      </c>
    </row>
    <row r="43" spans="1:6" ht="31.8" thickBot="1">
      <c r="A43" s="86" t="s">
        <v>18</v>
      </c>
      <c r="B43" s="72"/>
      <c r="C43" s="73">
        <v>200</v>
      </c>
      <c r="D43" s="70">
        <v>10000</v>
      </c>
      <c r="E43" s="56">
        <v>0</v>
      </c>
      <c r="F43" s="57">
        <v>0</v>
      </c>
    </row>
    <row r="44" spans="1:6" ht="47.4" thickBot="1">
      <c r="A44" s="97" t="s">
        <v>169</v>
      </c>
      <c r="B44" s="74" t="s">
        <v>170</v>
      </c>
      <c r="C44" s="75"/>
      <c r="D44" s="76">
        <f t="shared" ref="D44:F47" si="5">D45</f>
        <v>40000</v>
      </c>
      <c r="E44" s="66">
        <f t="shared" si="5"/>
        <v>0</v>
      </c>
      <c r="F44" s="67">
        <f t="shared" si="5"/>
        <v>0</v>
      </c>
    </row>
    <row r="45" spans="1:6" ht="47.4" thickBot="1">
      <c r="A45" s="97" t="s">
        <v>167</v>
      </c>
      <c r="B45" s="74" t="s">
        <v>168</v>
      </c>
      <c r="C45" s="75"/>
      <c r="D45" s="76">
        <f t="shared" si="5"/>
        <v>40000</v>
      </c>
      <c r="E45" s="66">
        <f t="shared" si="5"/>
        <v>0</v>
      </c>
      <c r="F45" s="67">
        <f t="shared" si="5"/>
        <v>0</v>
      </c>
    </row>
    <row r="46" spans="1:6" ht="31.8" thickBot="1">
      <c r="A46" s="85" t="s">
        <v>165</v>
      </c>
      <c r="B46" s="72" t="s">
        <v>166</v>
      </c>
      <c r="C46" s="73"/>
      <c r="D46" s="70">
        <f t="shared" si="5"/>
        <v>40000</v>
      </c>
      <c r="E46" s="56">
        <f t="shared" si="5"/>
        <v>0</v>
      </c>
      <c r="F46" s="57">
        <f t="shared" si="5"/>
        <v>0</v>
      </c>
    </row>
    <row r="47" spans="1:6" ht="16.2" thickBot="1">
      <c r="A47" s="85" t="s">
        <v>163</v>
      </c>
      <c r="B47" s="72" t="s">
        <v>164</v>
      </c>
      <c r="C47" s="73"/>
      <c r="D47" s="70">
        <f t="shared" si="5"/>
        <v>40000</v>
      </c>
      <c r="E47" s="56">
        <f t="shared" si="5"/>
        <v>0</v>
      </c>
      <c r="F47" s="57">
        <f t="shared" si="5"/>
        <v>0</v>
      </c>
    </row>
    <row r="48" spans="1:6" ht="31.8" thickBot="1">
      <c r="A48" s="86" t="s">
        <v>18</v>
      </c>
      <c r="B48" s="72"/>
      <c r="C48" s="73">
        <v>200</v>
      </c>
      <c r="D48" s="70">
        <v>40000</v>
      </c>
      <c r="E48" s="56">
        <v>0</v>
      </c>
      <c r="F48" s="57">
        <v>0</v>
      </c>
    </row>
    <row r="49" spans="1:6" ht="47.4" thickBot="1">
      <c r="A49" s="87" t="s">
        <v>26</v>
      </c>
      <c r="B49" s="74" t="s">
        <v>27</v>
      </c>
      <c r="C49" s="73"/>
      <c r="D49" s="76">
        <f>SUM(D50+D68+D72)</f>
        <v>10232539.75</v>
      </c>
      <c r="E49" s="66">
        <f>SUM(E50+E68+E74)</f>
        <v>2587593.3100000005</v>
      </c>
      <c r="F49" s="67">
        <f>E49/D49*100</f>
        <v>25.28788915772353</v>
      </c>
    </row>
    <row r="50" spans="1:6" ht="47.4" thickBot="1">
      <c r="A50" s="97" t="s">
        <v>28</v>
      </c>
      <c r="B50" s="74" t="s">
        <v>29</v>
      </c>
      <c r="C50" s="73"/>
      <c r="D50" s="76">
        <f>SUM(D51+D55+D58+D61)</f>
        <v>9932539.75</v>
      </c>
      <c r="E50" s="66">
        <f>SUM(E51+E55+E58+E61)</f>
        <v>2422471.5700000003</v>
      </c>
      <c r="F50" s="67">
        <f>E50/D50*100</f>
        <v>24.389246164355903</v>
      </c>
    </row>
    <row r="51" spans="1:6" ht="16.2" thickBot="1">
      <c r="A51" s="85" t="s">
        <v>30</v>
      </c>
      <c r="B51" s="72" t="s">
        <v>31</v>
      </c>
      <c r="C51" s="73"/>
      <c r="D51" s="71">
        <f>SUM(D52)</f>
        <v>3495000</v>
      </c>
      <c r="E51" s="56">
        <f>SUM(E52)</f>
        <v>1653196.37</v>
      </c>
      <c r="F51" s="57">
        <f>F52</f>
        <v>47.299349982146325</v>
      </c>
    </row>
    <row r="52" spans="1:6" ht="47.4" thickBot="1">
      <c r="A52" s="85" t="s">
        <v>91</v>
      </c>
      <c r="B52" s="72" t="s">
        <v>32</v>
      </c>
      <c r="C52" s="72"/>
      <c r="D52" s="71">
        <f>D53+D54</f>
        <v>3495000</v>
      </c>
      <c r="E52" s="56">
        <f>E53+E54</f>
        <v>1653196.37</v>
      </c>
      <c r="F52" s="57">
        <f>F53</f>
        <v>47.299349982146325</v>
      </c>
    </row>
    <row r="53" spans="1:6" ht="31.8" thickBot="1">
      <c r="A53" s="86" t="s">
        <v>18</v>
      </c>
      <c r="B53" s="69" t="s">
        <v>19</v>
      </c>
      <c r="C53" s="73">
        <v>200</v>
      </c>
      <c r="D53" s="70">
        <v>3494460.94</v>
      </c>
      <c r="E53" s="56">
        <v>1652857.31</v>
      </c>
      <c r="F53" s="57">
        <f>E53/D53*100</f>
        <v>47.299349982146325</v>
      </c>
    </row>
    <row r="54" spans="1:6" ht="16.2" thickBot="1">
      <c r="A54" s="86" t="s">
        <v>39</v>
      </c>
      <c r="B54" s="69"/>
      <c r="C54" s="73">
        <v>800</v>
      </c>
      <c r="D54" s="70">
        <v>539.05999999999995</v>
      </c>
      <c r="E54" s="56">
        <v>339.06</v>
      </c>
      <c r="F54" s="57">
        <f>E54/D54*100</f>
        <v>62.898378659147411</v>
      </c>
    </row>
    <row r="55" spans="1:6" ht="16.2" thickBot="1">
      <c r="A55" s="85" t="s">
        <v>33</v>
      </c>
      <c r="B55" s="72" t="s">
        <v>34</v>
      </c>
      <c r="C55" s="77"/>
      <c r="D55" s="71">
        <f>SUM(D56)</f>
        <v>6004278.7000000002</v>
      </c>
      <c r="E55" s="56">
        <f>E56</f>
        <v>736505.2</v>
      </c>
      <c r="F55" s="57">
        <f>E55/D55*100</f>
        <v>12.266339335647427</v>
      </c>
    </row>
    <row r="56" spans="1:6" ht="47.4" thickBot="1">
      <c r="A56" s="85" t="s">
        <v>92</v>
      </c>
      <c r="B56" s="72" t="s">
        <v>35</v>
      </c>
      <c r="C56" s="77"/>
      <c r="D56" s="71">
        <f>SUM(D57)</f>
        <v>6004278.7000000002</v>
      </c>
      <c r="E56" s="56">
        <f>SUM(E57)</f>
        <v>736505.2</v>
      </c>
      <c r="F56" s="57">
        <f>F57</f>
        <v>12.266339335647427</v>
      </c>
    </row>
    <row r="57" spans="1:6" ht="31.8" thickBot="1">
      <c r="A57" s="86" t="s">
        <v>18</v>
      </c>
      <c r="B57" s="73"/>
      <c r="C57" s="73">
        <v>200</v>
      </c>
      <c r="D57" s="70">
        <v>6004278.7000000002</v>
      </c>
      <c r="E57" s="56">
        <v>736505.2</v>
      </c>
      <c r="F57" s="57">
        <f>E57/D57*100</f>
        <v>12.266339335647427</v>
      </c>
    </row>
    <row r="58" spans="1:6" ht="31.8" thickBot="1">
      <c r="A58" s="85" t="s">
        <v>36</v>
      </c>
      <c r="B58" s="72" t="s">
        <v>37</v>
      </c>
      <c r="C58" s="77"/>
      <c r="D58" s="71">
        <f>SUM(D59)</f>
        <v>120000</v>
      </c>
      <c r="E58" s="56">
        <f>E59</f>
        <v>32770</v>
      </c>
      <c r="F58" s="57">
        <f>F59</f>
        <v>27.308333333333334</v>
      </c>
    </row>
    <row r="59" spans="1:6" ht="47.4" thickBot="1">
      <c r="A59" s="85" t="s">
        <v>93</v>
      </c>
      <c r="B59" s="72" t="s">
        <v>38</v>
      </c>
      <c r="C59" s="77"/>
      <c r="D59" s="71">
        <f>SUM(D60)</f>
        <v>120000</v>
      </c>
      <c r="E59" s="56">
        <f>E60</f>
        <v>32770</v>
      </c>
      <c r="F59" s="57">
        <f>F60</f>
        <v>27.308333333333334</v>
      </c>
    </row>
    <row r="60" spans="1:6" ht="31.8" thickBot="1">
      <c r="A60" s="86" t="s">
        <v>18</v>
      </c>
      <c r="B60" s="73"/>
      <c r="C60" s="73">
        <v>200</v>
      </c>
      <c r="D60" s="70">
        <v>120000</v>
      </c>
      <c r="E60" s="56">
        <v>32770</v>
      </c>
      <c r="F60" s="57">
        <f>E60/D60*100</f>
        <v>27.308333333333334</v>
      </c>
    </row>
    <row r="61" spans="1:6" ht="31.8" thickBot="1">
      <c r="A61" s="85" t="s">
        <v>131</v>
      </c>
      <c r="B61" s="73" t="s">
        <v>130</v>
      </c>
      <c r="C61" s="73"/>
      <c r="D61" s="70">
        <f>D62+D64+D66</f>
        <v>313261.05</v>
      </c>
      <c r="E61" s="56">
        <f>E62+E64+E66</f>
        <v>0</v>
      </c>
      <c r="F61" s="57">
        <v>0</v>
      </c>
    </row>
    <row r="62" spans="1:6" ht="39" customHeight="1" thickBot="1">
      <c r="A62" s="85" t="s">
        <v>134</v>
      </c>
      <c r="B62" s="73" t="s">
        <v>133</v>
      </c>
      <c r="C62" s="73"/>
      <c r="D62" s="70">
        <f>D63</f>
        <v>30000</v>
      </c>
      <c r="E62" s="56">
        <f>E63</f>
        <v>0</v>
      </c>
      <c r="F62" s="57">
        <f>F63</f>
        <v>0</v>
      </c>
    </row>
    <row r="63" spans="1:6" ht="39" customHeight="1" thickBot="1">
      <c r="A63" s="86" t="s">
        <v>18</v>
      </c>
      <c r="B63" s="73"/>
      <c r="C63" s="73">
        <v>200</v>
      </c>
      <c r="D63" s="70">
        <v>30000</v>
      </c>
      <c r="E63" s="56">
        <v>0</v>
      </c>
      <c r="F63" s="57">
        <f>E63/D63*100</f>
        <v>0</v>
      </c>
    </row>
    <row r="64" spans="1:6" ht="39" customHeight="1" thickBot="1">
      <c r="A64" s="85" t="s">
        <v>132</v>
      </c>
      <c r="B64" s="73" t="s">
        <v>135</v>
      </c>
      <c r="C64" s="73"/>
      <c r="D64" s="70">
        <f>D65</f>
        <v>269098</v>
      </c>
      <c r="E64" s="56">
        <v>0</v>
      </c>
      <c r="F64" s="57">
        <f>F65</f>
        <v>0</v>
      </c>
    </row>
    <row r="65" spans="1:6" ht="39" customHeight="1" thickBot="1">
      <c r="A65" s="86" t="s">
        <v>18</v>
      </c>
      <c r="B65" s="73"/>
      <c r="C65" s="73">
        <v>200</v>
      </c>
      <c r="D65" s="70">
        <v>269098</v>
      </c>
      <c r="E65" s="56">
        <v>0</v>
      </c>
      <c r="F65" s="57">
        <v>0</v>
      </c>
    </row>
    <row r="66" spans="1:6" ht="39" customHeight="1" thickBot="1">
      <c r="A66" s="85" t="s">
        <v>132</v>
      </c>
      <c r="B66" s="73" t="s">
        <v>129</v>
      </c>
      <c r="C66" s="73"/>
      <c r="D66" s="70">
        <f>D67</f>
        <v>14163.05</v>
      </c>
      <c r="E66" s="56">
        <f>E67</f>
        <v>0</v>
      </c>
      <c r="F66" s="57">
        <f>F67</f>
        <v>0</v>
      </c>
    </row>
    <row r="67" spans="1:6" ht="39" customHeight="1" thickBot="1">
      <c r="A67" s="86" t="s">
        <v>18</v>
      </c>
      <c r="B67" s="73"/>
      <c r="C67" s="73">
        <v>200</v>
      </c>
      <c r="D67" s="70">
        <v>14163.05</v>
      </c>
      <c r="E67" s="56">
        <v>0</v>
      </c>
      <c r="F67" s="57">
        <v>0</v>
      </c>
    </row>
    <row r="68" spans="1:6" ht="31.8" thickBot="1">
      <c r="A68" s="97" t="s">
        <v>113</v>
      </c>
      <c r="B68" s="75" t="s">
        <v>112</v>
      </c>
      <c r="C68" s="78"/>
      <c r="D68" s="76">
        <f>D71</f>
        <v>300000</v>
      </c>
      <c r="E68" s="66">
        <f t="shared" ref="E68:F70" si="6">E69</f>
        <v>165121.74</v>
      </c>
      <c r="F68" s="67">
        <f t="shared" si="6"/>
        <v>55.040579999999991</v>
      </c>
    </row>
    <row r="69" spans="1:6" ht="31.8" thickBot="1">
      <c r="A69" s="85" t="s">
        <v>114</v>
      </c>
      <c r="B69" s="77" t="s">
        <v>115</v>
      </c>
      <c r="C69" s="73"/>
      <c r="D69" s="71">
        <f>D71</f>
        <v>300000</v>
      </c>
      <c r="E69" s="56">
        <f t="shared" si="6"/>
        <v>165121.74</v>
      </c>
      <c r="F69" s="57">
        <f t="shared" si="6"/>
        <v>55.040579999999991</v>
      </c>
    </row>
    <row r="70" spans="1:6" ht="47.4" thickBot="1">
      <c r="A70" s="85" t="s">
        <v>116</v>
      </c>
      <c r="B70" s="77" t="s">
        <v>117</v>
      </c>
      <c r="C70" s="73"/>
      <c r="D70" s="71">
        <f>D71</f>
        <v>300000</v>
      </c>
      <c r="E70" s="56">
        <f t="shared" si="6"/>
        <v>165121.74</v>
      </c>
      <c r="F70" s="57">
        <f t="shared" si="6"/>
        <v>55.040579999999991</v>
      </c>
    </row>
    <row r="71" spans="1:6" ht="16.2" thickBot="1">
      <c r="A71" s="86" t="s">
        <v>39</v>
      </c>
      <c r="B71" s="73"/>
      <c r="C71" s="73">
        <v>800</v>
      </c>
      <c r="D71" s="71">
        <v>300000</v>
      </c>
      <c r="E71" s="56">
        <v>165121.74</v>
      </c>
      <c r="F71" s="57">
        <f>E71/D71*100</f>
        <v>55.040579999999991</v>
      </c>
    </row>
    <row r="72" spans="1:6" ht="60" customHeight="1" thickBot="1">
      <c r="A72" s="98" t="s">
        <v>138</v>
      </c>
      <c r="B72" s="75" t="s">
        <v>136</v>
      </c>
      <c r="C72" s="75"/>
      <c r="D72" s="76">
        <f>D75</f>
        <v>0</v>
      </c>
      <c r="E72" s="66">
        <f>E73</f>
        <v>0</v>
      </c>
      <c r="F72" s="67">
        <v>0</v>
      </c>
    </row>
    <row r="73" spans="1:6" ht="47.4" customHeight="1" thickBot="1">
      <c r="A73" s="99" t="s">
        <v>139</v>
      </c>
      <c r="B73" s="77" t="s">
        <v>137</v>
      </c>
      <c r="C73" s="73"/>
      <c r="D73" s="71">
        <f>D74</f>
        <v>0</v>
      </c>
      <c r="E73" s="56">
        <f>E74</f>
        <v>0</v>
      </c>
      <c r="F73" s="57">
        <v>0</v>
      </c>
    </row>
    <row r="74" spans="1:6" ht="16.2" thickBot="1">
      <c r="A74" s="85" t="s">
        <v>140</v>
      </c>
      <c r="B74" s="77" t="s">
        <v>171</v>
      </c>
      <c r="C74" s="73"/>
      <c r="D74" s="71">
        <f>D75</f>
        <v>0</v>
      </c>
      <c r="E74" s="56">
        <f>E75</f>
        <v>0</v>
      </c>
      <c r="F74" s="57">
        <v>0</v>
      </c>
    </row>
    <row r="75" spans="1:6" ht="31.8" thickBot="1">
      <c r="A75" s="86" t="s">
        <v>18</v>
      </c>
      <c r="B75" s="73"/>
      <c r="C75" s="73">
        <v>200</v>
      </c>
      <c r="D75" s="71"/>
      <c r="E75" s="56">
        <v>0</v>
      </c>
      <c r="F75" s="57">
        <v>0</v>
      </c>
    </row>
    <row r="76" spans="1:6" ht="47.4" thickBot="1">
      <c r="A76" s="97" t="s">
        <v>178</v>
      </c>
      <c r="B76" s="75" t="s">
        <v>180</v>
      </c>
      <c r="C76" s="75"/>
      <c r="D76" s="76">
        <f>D77</f>
        <v>39745</v>
      </c>
      <c r="E76" s="66">
        <f>E77</f>
        <v>0</v>
      </c>
      <c r="F76" s="67">
        <v>0</v>
      </c>
    </row>
    <row r="77" spans="1:6" ht="47.4" thickBot="1">
      <c r="A77" s="97" t="s">
        <v>178</v>
      </c>
      <c r="B77" s="75" t="s">
        <v>179</v>
      </c>
      <c r="C77" s="75"/>
      <c r="D77" s="76">
        <f>D78</f>
        <v>39745</v>
      </c>
      <c r="E77" s="66">
        <f>E78</f>
        <v>0</v>
      </c>
      <c r="F77" s="67">
        <v>0</v>
      </c>
    </row>
    <row r="78" spans="1:6" ht="31.8" thickBot="1">
      <c r="A78" s="85" t="s">
        <v>176</v>
      </c>
      <c r="B78" s="73" t="s">
        <v>177</v>
      </c>
      <c r="C78" s="73"/>
      <c r="D78" s="71">
        <f>D79+D81</f>
        <v>39745</v>
      </c>
      <c r="E78" s="56">
        <f>E79+E81</f>
        <v>0</v>
      </c>
      <c r="F78" s="57">
        <v>0</v>
      </c>
    </row>
    <row r="79" spans="1:6" ht="78.599999999999994" thickBot="1">
      <c r="A79" s="85" t="s">
        <v>174</v>
      </c>
      <c r="B79" s="73" t="s">
        <v>175</v>
      </c>
      <c r="C79" s="73"/>
      <c r="D79" s="71">
        <f>D80</f>
        <v>2308</v>
      </c>
      <c r="E79" s="56">
        <f>E80</f>
        <v>0</v>
      </c>
      <c r="F79" s="57">
        <f>F80</f>
        <v>0</v>
      </c>
    </row>
    <row r="80" spans="1:6" ht="31.8" thickBot="1">
      <c r="A80" s="86" t="s">
        <v>18</v>
      </c>
      <c r="B80" s="73"/>
      <c r="C80" s="73">
        <v>200</v>
      </c>
      <c r="D80" s="71">
        <v>2308</v>
      </c>
      <c r="E80" s="56">
        <v>0</v>
      </c>
      <c r="F80" s="57">
        <v>0</v>
      </c>
    </row>
    <row r="81" spans="1:6" ht="78.599999999999994" thickBot="1">
      <c r="A81" s="85" t="s">
        <v>172</v>
      </c>
      <c r="B81" s="73" t="s">
        <v>173</v>
      </c>
      <c r="C81" s="73"/>
      <c r="D81" s="71">
        <f>D82</f>
        <v>37437</v>
      </c>
      <c r="E81" s="56">
        <f>E82</f>
        <v>0</v>
      </c>
      <c r="F81" s="57">
        <f>F82</f>
        <v>0</v>
      </c>
    </row>
    <row r="82" spans="1:6" ht="31.8" thickBot="1">
      <c r="A82" s="86" t="s">
        <v>18</v>
      </c>
      <c r="B82" s="73"/>
      <c r="C82" s="73">
        <v>200</v>
      </c>
      <c r="D82" s="71">
        <v>37437</v>
      </c>
      <c r="E82" s="56">
        <v>0</v>
      </c>
      <c r="F82" s="57">
        <v>0</v>
      </c>
    </row>
    <row r="83" spans="1:6" ht="47.4" thickBot="1">
      <c r="A83" s="87" t="s">
        <v>40</v>
      </c>
      <c r="B83" s="74" t="s">
        <v>41</v>
      </c>
      <c r="C83" s="75"/>
      <c r="D83" s="76">
        <f>SUM(D84+D94+D99)</f>
        <v>6597727.0099999998</v>
      </c>
      <c r="E83" s="66">
        <f>E84+E97</f>
        <v>1032640.3</v>
      </c>
      <c r="F83" s="67">
        <f>E83/D83*100</f>
        <v>15.651455394181276</v>
      </c>
    </row>
    <row r="84" spans="1:6" ht="78.599999999999994" thickBot="1">
      <c r="A84" s="97" t="s">
        <v>94</v>
      </c>
      <c r="B84" s="74" t="s">
        <v>42</v>
      </c>
      <c r="C84" s="73"/>
      <c r="D84" s="71">
        <f>SUM(D85)</f>
        <v>6247727.0099999998</v>
      </c>
      <c r="E84" s="56">
        <f>SUM(E85)</f>
        <v>1032640.3</v>
      </c>
      <c r="F84" s="57">
        <f>F85</f>
        <v>16.528255769613086</v>
      </c>
    </row>
    <row r="85" spans="1:6" ht="94.2" thickBot="1">
      <c r="A85" s="88" t="s">
        <v>43</v>
      </c>
      <c r="B85" s="72" t="s">
        <v>44</v>
      </c>
      <c r="C85" s="77"/>
      <c r="D85" s="71">
        <f>SUM(D86+D88+D90+D92)</f>
        <v>6247727.0099999998</v>
      </c>
      <c r="E85" s="56">
        <f>E86+E88+E90+E92</f>
        <v>1032640.3</v>
      </c>
      <c r="F85" s="57">
        <f>E85/D85*100</f>
        <v>16.528255769613086</v>
      </c>
    </row>
    <row r="86" spans="1:6" ht="78.599999999999994" thickBot="1">
      <c r="A86" s="85" t="s">
        <v>95</v>
      </c>
      <c r="B86" s="72" t="s">
        <v>45</v>
      </c>
      <c r="C86" s="77"/>
      <c r="D86" s="71">
        <f>SUM(D87)</f>
        <v>1637059.9</v>
      </c>
      <c r="E86" s="56">
        <f>E87</f>
        <v>732338.65</v>
      </c>
      <c r="F86" s="57">
        <f>F87</f>
        <v>44.734994119640952</v>
      </c>
    </row>
    <row r="87" spans="1:6" ht="31.8" thickBot="1">
      <c r="A87" s="86" t="s">
        <v>18</v>
      </c>
      <c r="B87" s="72"/>
      <c r="C87" s="73">
        <v>200</v>
      </c>
      <c r="D87" s="70">
        <v>1637059.9</v>
      </c>
      <c r="E87" s="56">
        <v>732338.65</v>
      </c>
      <c r="F87" s="57">
        <f>E87/D87*100</f>
        <v>44.734994119640952</v>
      </c>
    </row>
    <row r="88" spans="1:6" ht="31.8" thickBot="1">
      <c r="A88" s="85" t="s">
        <v>46</v>
      </c>
      <c r="B88" s="72" t="s">
        <v>47</v>
      </c>
      <c r="C88" s="77"/>
      <c r="D88" s="71">
        <f>SUM(D89)</f>
        <v>1631405</v>
      </c>
      <c r="E88" s="56">
        <f>E89</f>
        <v>300301.65000000002</v>
      </c>
      <c r="F88" s="57">
        <f>F89</f>
        <v>18.407547482078332</v>
      </c>
    </row>
    <row r="89" spans="1:6" ht="31.8" thickBot="1">
      <c r="A89" s="86" t="s">
        <v>18</v>
      </c>
      <c r="B89" s="72"/>
      <c r="C89" s="77">
        <v>200</v>
      </c>
      <c r="D89" s="71">
        <v>1631405</v>
      </c>
      <c r="E89" s="56">
        <v>300301.65000000002</v>
      </c>
      <c r="F89" s="57">
        <f>E89/D89*100</f>
        <v>18.407547482078332</v>
      </c>
    </row>
    <row r="90" spans="1:6" ht="31.8" thickBot="1">
      <c r="A90" s="85" t="s">
        <v>109</v>
      </c>
      <c r="B90" s="72" t="s">
        <v>108</v>
      </c>
      <c r="C90" s="77"/>
      <c r="D90" s="71">
        <f>D91</f>
        <v>148963.10999999999</v>
      </c>
      <c r="E90" s="56">
        <f>E91</f>
        <v>0</v>
      </c>
      <c r="F90" s="57">
        <f>F91</f>
        <v>0</v>
      </c>
    </row>
    <row r="91" spans="1:6" ht="31.8" thickBot="1">
      <c r="A91" s="86" t="s">
        <v>18</v>
      </c>
      <c r="B91" s="72"/>
      <c r="C91" s="77">
        <v>200</v>
      </c>
      <c r="D91" s="71">
        <v>148963.10999999999</v>
      </c>
      <c r="E91" s="56">
        <v>0</v>
      </c>
      <c r="F91" s="57">
        <f>E91/D91*100</f>
        <v>0</v>
      </c>
    </row>
    <row r="92" spans="1:6" ht="31.8" thickBot="1">
      <c r="A92" s="85" t="s">
        <v>48</v>
      </c>
      <c r="B92" s="72" t="s">
        <v>49</v>
      </c>
      <c r="C92" s="77"/>
      <c r="D92" s="71">
        <f>D93</f>
        <v>2830299</v>
      </c>
      <c r="E92" s="56">
        <f>E93</f>
        <v>0</v>
      </c>
      <c r="F92" s="57">
        <f>F93</f>
        <v>0</v>
      </c>
    </row>
    <row r="93" spans="1:6" ht="31.8" thickBot="1">
      <c r="A93" s="85" t="s">
        <v>18</v>
      </c>
      <c r="B93" s="72"/>
      <c r="C93" s="77">
        <v>200</v>
      </c>
      <c r="D93" s="71">
        <v>2830299</v>
      </c>
      <c r="E93" s="56">
        <v>0</v>
      </c>
      <c r="F93" s="57">
        <f>E93/D93*100</f>
        <v>0</v>
      </c>
    </row>
    <row r="94" spans="1:6" ht="15.75" customHeight="1">
      <c r="A94" s="114" t="s">
        <v>97</v>
      </c>
      <c r="B94" s="117" t="s">
        <v>50</v>
      </c>
      <c r="C94" s="118"/>
      <c r="D94" s="115">
        <f>SUM(D96)</f>
        <v>150000</v>
      </c>
      <c r="E94" s="112">
        <f>E96</f>
        <v>0</v>
      </c>
      <c r="F94" s="113">
        <f>F96</f>
        <v>0</v>
      </c>
    </row>
    <row r="95" spans="1:6" ht="30" customHeight="1" thickBot="1">
      <c r="A95" s="103"/>
      <c r="B95" s="105"/>
      <c r="C95" s="119"/>
      <c r="D95" s="116"/>
      <c r="E95" s="109"/>
      <c r="F95" s="111"/>
    </row>
    <row r="96" spans="1:6" ht="16.2" thickBot="1">
      <c r="A96" s="85" t="s">
        <v>51</v>
      </c>
      <c r="B96" s="72" t="s">
        <v>52</v>
      </c>
      <c r="C96" s="77"/>
      <c r="D96" s="71">
        <f>SUM(D97)</f>
        <v>150000</v>
      </c>
      <c r="E96" s="56">
        <f>E97</f>
        <v>0</v>
      </c>
      <c r="F96" s="57">
        <f>F97</f>
        <v>0</v>
      </c>
    </row>
    <row r="97" spans="1:6" ht="47.4" thickBot="1">
      <c r="A97" s="88" t="s">
        <v>90</v>
      </c>
      <c r="B97" s="72" t="s">
        <v>53</v>
      </c>
      <c r="C97" s="77"/>
      <c r="D97" s="71">
        <f>D98</f>
        <v>150000</v>
      </c>
      <c r="E97" s="56">
        <f>E98</f>
        <v>0</v>
      </c>
      <c r="F97" s="57">
        <f>F98</f>
        <v>0</v>
      </c>
    </row>
    <row r="98" spans="1:6" ht="31.8" thickBot="1">
      <c r="A98" s="86" t="s">
        <v>18</v>
      </c>
      <c r="B98" s="72"/>
      <c r="C98" s="77">
        <v>200</v>
      </c>
      <c r="D98" s="71">
        <v>150000</v>
      </c>
      <c r="E98" s="56">
        <v>0</v>
      </c>
      <c r="F98" s="57">
        <f>E98/D98*100</f>
        <v>0</v>
      </c>
    </row>
    <row r="99" spans="1:6" ht="78.599999999999994" thickBot="1">
      <c r="A99" s="97" t="s">
        <v>144</v>
      </c>
      <c r="B99" s="74" t="s">
        <v>143</v>
      </c>
      <c r="C99" s="75"/>
      <c r="D99" s="76">
        <f>D102</f>
        <v>200000</v>
      </c>
      <c r="E99" s="66">
        <f>E102</f>
        <v>0</v>
      </c>
      <c r="F99" s="67">
        <f>F102</f>
        <v>0</v>
      </c>
    </row>
    <row r="100" spans="1:6" ht="47.4" thickBot="1">
      <c r="A100" s="85" t="s">
        <v>145</v>
      </c>
      <c r="B100" s="72" t="s">
        <v>142</v>
      </c>
      <c r="C100" s="77"/>
      <c r="D100" s="71">
        <f>D101</f>
        <v>200000</v>
      </c>
      <c r="E100" s="56">
        <f>E101</f>
        <v>0</v>
      </c>
      <c r="F100" s="57">
        <f>F102</f>
        <v>0</v>
      </c>
    </row>
    <row r="101" spans="1:6" ht="79.2" customHeight="1" thickBot="1">
      <c r="A101" s="85" t="s">
        <v>146</v>
      </c>
      <c r="B101" s="72" t="s">
        <v>141</v>
      </c>
      <c r="C101" s="77"/>
      <c r="D101" s="71">
        <f>D102</f>
        <v>200000</v>
      </c>
      <c r="E101" s="56">
        <f>E102</f>
        <v>0</v>
      </c>
      <c r="F101" s="57">
        <f>F100</f>
        <v>0</v>
      </c>
    </row>
    <row r="102" spans="1:6" ht="31.8" thickBot="1">
      <c r="A102" s="86" t="s">
        <v>18</v>
      </c>
      <c r="B102" s="72"/>
      <c r="C102" s="77">
        <v>200</v>
      </c>
      <c r="D102" s="71">
        <v>200000</v>
      </c>
      <c r="E102" s="56">
        <v>0</v>
      </c>
      <c r="F102" s="57">
        <v>0</v>
      </c>
    </row>
    <row r="103" spans="1:6" ht="63" thickBot="1">
      <c r="A103" s="97" t="s">
        <v>54</v>
      </c>
      <c r="B103" s="74" t="s">
        <v>55</v>
      </c>
      <c r="C103" s="75"/>
      <c r="D103" s="76">
        <f>SUM(D104+D114)</f>
        <v>778340</v>
      </c>
      <c r="E103" s="66">
        <f>SUM(E104+E114)</f>
        <v>282564.06</v>
      </c>
      <c r="F103" s="67">
        <f>E103/D103*100</f>
        <v>36.303422668756582</v>
      </c>
    </row>
    <row r="104" spans="1:6" ht="47.4" thickBot="1">
      <c r="A104" s="85" t="s">
        <v>56</v>
      </c>
      <c r="B104" s="72" t="s">
        <v>57</v>
      </c>
      <c r="C104" s="75"/>
      <c r="D104" s="71">
        <f>SUM(D105+D109+D112)</f>
        <v>238340</v>
      </c>
      <c r="E104" s="56">
        <f>SUM(E105+E109)</f>
        <v>122445.64</v>
      </c>
      <c r="F104" s="57">
        <f>E104/D104*100</f>
        <v>51.374355962070993</v>
      </c>
    </row>
    <row r="105" spans="1:6" ht="31.8" thickBot="1">
      <c r="A105" s="85" t="s">
        <v>58</v>
      </c>
      <c r="B105" s="72" t="s">
        <v>59</v>
      </c>
      <c r="C105" s="75"/>
      <c r="D105" s="71">
        <f>SUM(D106)</f>
        <v>40000</v>
      </c>
      <c r="E105" s="56">
        <f>SUM(E106)</f>
        <v>27552</v>
      </c>
      <c r="F105" s="57">
        <f>F106</f>
        <v>68.88</v>
      </c>
    </row>
    <row r="106" spans="1:6" ht="31.8" thickBot="1">
      <c r="A106" s="85" t="s">
        <v>60</v>
      </c>
      <c r="B106" s="72" t="s">
        <v>61</v>
      </c>
      <c r="C106" s="75"/>
      <c r="D106" s="71">
        <f>SUM(D107+D108)</f>
        <v>40000</v>
      </c>
      <c r="E106" s="56">
        <f>E108+E107</f>
        <v>27552</v>
      </c>
      <c r="F106" s="57">
        <f t="shared" ref="F106:F111" si="7">E106/D106*100</f>
        <v>68.88</v>
      </c>
    </row>
    <row r="107" spans="1:6" ht="31.8" thickBot="1">
      <c r="A107" s="86" t="s">
        <v>18</v>
      </c>
      <c r="B107" s="72"/>
      <c r="C107" s="73">
        <v>200</v>
      </c>
      <c r="D107" s="70">
        <v>6000</v>
      </c>
      <c r="E107" s="56">
        <v>0</v>
      </c>
      <c r="F107" s="57">
        <f t="shared" si="7"/>
        <v>0</v>
      </c>
    </row>
    <row r="108" spans="1:6" ht="16.2" thickBot="1">
      <c r="A108" s="86" t="s">
        <v>39</v>
      </c>
      <c r="B108" s="72"/>
      <c r="C108" s="73">
        <v>800</v>
      </c>
      <c r="D108" s="70">
        <v>34000</v>
      </c>
      <c r="E108" s="56">
        <v>27552</v>
      </c>
      <c r="F108" s="57">
        <f t="shared" si="7"/>
        <v>81.035294117647055</v>
      </c>
    </row>
    <row r="109" spans="1:6" ht="63" thickBot="1">
      <c r="A109" s="85" t="s">
        <v>62</v>
      </c>
      <c r="B109" s="72" t="s">
        <v>63</v>
      </c>
      <c r="C109" s="75"/>
      <c r="D109" s="71">
        <f>D110</f>
        <v>97764.96</v>
      </c>
      <c r="E109" s="56">
        <f>SUM(E110+E112)</f>
        <v>94893.64</v>
      </c>
      <c r="F109" s="57">
        <f t="shared" si="7"/>
        <v>97.063037718217231</v>
      </c>
    </row>
    <row r="110" spans="1:6" ht="31.8" thickBot="1">
      <c r="A110" s="88" t="s">
        <v>64</v>
      </c>
      <c r="B110" s="72" t="s">
        <v>65</v>
      </c>
      <c r="C110" s="72"/>
      <c r="D110" s="71">
        <f>SUM(D111)</f>
        <v>97764.96</v>
      </c>
      <c r="E110" s="56">
        <f>SUM(E111)</f>
        <v>68000</v>
      </c>
      <c r="F110" s="57">
        <f t="shared" si="7"/>
        <v>69.554572517597308</v>
      </c>
    </row>
    <row r="111" spans="1:6" ht="31.8" thickBot="1">
      <c r="A111" s="86" t="s">
        <v>18</v>
      </c>
      <c r="B111" s="69"/>
      <c r="C111" s="69">
        <v>200</v>
      </c>
      <c r="D111" s="70">
        <v>97764.96</v>
      </c>
      <c r="E111" s="56">
        <v>68000</v>
      </c>
      <c r="F111" s="57">
        <f t="shared" si="7"/>
        <v>69.554572517597308</v>
      </c>
    </row>
    <row r="112" spans="1:6" ht="31.8" thickBot="1">
      <c r="A112" s="85" t="s">
        <v>66</v>
      </c>
      <c r="B112" s="72" t="s">
        <v>67</v>
      </c>
      <c r="C112" s="72"/>
      <c r="D112" s="71">
        <f>SUM(D113)</f>
        <v>100575.03999999999</v>
      </c>
      <c r="E112" s="56">
        <f>SUM(E113)</f>
        <v>26893.64</v>
      </c>
      <c r="F112" s="57">
        <f>F113</f>
        <v>26.73987502266964</v>
      </c>
    </row>
    <row r="113" spans="1:6" ht="31.8" thickBot="1">
      <c r="A113" s="86" t="s">
        <v>18</v>
      </c>
      <c r="B113" s="69"/>
      <c r="C113" s="69">
        <v>200</v>
      </c>
      <c r="D113" s="70">
        <v>100575.03999999999</v>
      </c>
      <c r="E113" s="56">
        <v>26893.64</v>
      </c>
      <c r="F113" s="57">
        <f>E113/D113*100</f>
        <v>26.73987502266964</v>
      </c>
    </row>
    <row r="114" spans="1:6" ht="47.4" thickBot="1">
      <c r="A114" s="97" t="s">
        <v>96</v>
      </c>
      <c r="B114" s="72" t="s">
        <v>69</v>
      </c>
      <c r="C114" s="72"/>
      <c r="D114" s="71">
        <f>SUM(D115)</f>
        <v>540000</v>
      </c>
      <c r="E114" s="56">
        <f>SUM(E115)</f>
        <v>160118.42000000001</v>
      </c>
      <c r="F114" s="57">
        <f>F115</f>
        <v>29.651559259259265</v>
      </c>
    </row>
    <row r="115" spans="1:6" ht="31.8" thickBot="1">
      <c r="A115" s="85" t="s">
        <v>70</v>
      </c>
      <c r="B115" s="72" t="s">
        <v>71</v>
      </c>
      <c r="C115" s="72"/>
      <c r="D115" s="71">
        <f>SUM(D116+D119+D121)</f>
        <v>540000</v>
      </c>
      <c r="E115" s="56">
        <f>SUM(E116+E119+E121)</f>
        <v>160118.42000000001</v>
      </c>
      <c r="F115" s="57">
        <f>E115/D115*100</f>
        <v>29.651559259259265</v>
      </c>
    </row>
    <row r="116" spans="1:6" ht="47.4" thickBot="1">
      <c r="A116" s="88" t="s">
        <v>24</v>
      </c>
      <c r="B116" s="72" t="s">
        <v>72</v>
      </c>
      <c r="C116" s="72"/>
      <c r="D116" s="71">
        <f>SUM(D117:D118)</f>
        <v>340000</v>
      </c>
      <c r="E116" s="56">
        <f>E117+E118</f>
        <v>119953.96</v>
      </c>
      <c r="F116" s="57">
        <f>E116/D116*100</f>
        <v>35.280576470588237</v>
      </c>
    </row>
    <row r="117" spans="1:6" ht="31.8" thickBot="1">
      <c r="A117" s="86" t="s">
        <v>18</v>
      </c>
      <c r="B117" s="72"/>
      <c r="C117" s="69">
        <v>200</v>
      </c>
      <c r="D117" s="70">
        <v>40000</v>
      </c>
      <c r="E117" s="56">
        <v>7241.96</v>
      </c>
      <c r="F117" s="57">
        <f>E117/D117*100</f>
        <v>18.104899999999997</v>
      </c>
    </row>
    <row r="118" spans="1:6" ht="16.2" thickBot="1">
      <c r="A118" s="86" t="s">
        <v>39</v>
      </c>
      <c r="B118" s="69"/>
      <c r="C118" s="69">
        <v>800</v>
      </c>
      <c r="D118" s="70">
        <v>300000</v>
      </c>
      <c r="E118" s="56">
        <v>112712</v>
      </c>
      <c r="F118" s="57">
        <f>E118/D118*100</f>
        <v>37.570666666666668</v>
      </c>
    </row>
    <row r="119" spans="1:6" ht="47.4" thickBot="1">
      <c r="A119" s="88" t="s">
        <v>73</v>
      </c>
      <c r="B119" s="72" t="s">
        <v>74</v>
      </c>
      <c r="C119" s="73"/>
      <c r="D119" s="71">
        <f>SUM(D120)</f>
        <v>20000</v>
      </c>
      <c r="E119" s="56">
        <f>SUM(E120)</f>
        <v>0</v>
      </c>
      <c r="F119" s="57">
        <v>0</v>
      </c>
    </row>
    <row r="120" spans="1:6" ht="31.8" thickBot="1">
      <c r="A120" s="86" t="s">
        <v>18</v>
      </c>
      <c r="B120" s="69"/>
      <c r="C120" s="69">
        <v>200</v>
      </c>
      <c r="D120" s="70">
        <v>20000</v>
      </c>
      <c r="E120" s="56">
        <v>0</v>
      </c>
      <c r="F120" s="57">
        <v>0</v>
      </c>
    </row>
    <row r="121" spans="1:6" ht="31.8" thickBot="1">
      <c r="A121" s="85" t="s">
        <v>118</v>
      </c>
      <c r="B121" s="69" t="s">
        <v>119</v>
      </c>
      <c r="C121" s="69"/>
      <c r="D121" s="70">
        <f>D122+D123</f>
        <v>180000</v>
      </c>
      <c r="E121" s="56">
        <f>E122+E123</f>
        <v>40164.46</v>
      </c>
      <c r="F121" s="57">
        <f>E121/D121*100</f>
        <v>22.313588888888887</v>
      </c>
    </row>
    <row r="122" spans="1:6" ht="31.8" thickBot="1">
      <c r="A122" s="86" t="s">
        <v>18</v>
      </c>
      <c r="B122" s="69"/>
      <c r="C122" s="69">
        <v>200</v>
      </c>
      <c r="D122" s="70">
        <v>180000</v>
      </c>
      <c r="E122" s="56">
        <v>40164.46</v>
      </c>
      <c r="F122" s="57">
        <f>E122/D122*100</f>
        <v>22.313588888888887</v>
      </c>
    </row>
    <row r="123" spans="1:6" ht="16.2" thickBot="1">
      <c r="A123" s="86" t="s">
        <v>39</v>
      </c>
      <c r="B123" s="69"/>
      <c r="C123" s="69">
        <v>800</v>
      </c>
      <c r="D123" s="70">
        <v>0</v>
      </c>
      <c r="E123" s="56">
        <v>0</v>
      </c>
      <c r="F123" s="57">
        <v>0</v>
      </c>
    </row>
    <row r="124" spans="1:6" ht="16.2" thickBot="1">
      <c r="A124" s="97" t="s">
        <v>75</v>
      </c>
      <c r="B124" s="74" t="s">
        <v>76</v>
      </c>
      <c r="C124" s="74"/>
      <c r="D124" s="76">
        <f>D125+D127+D129+D133+D135+D139+D143+D146+D149+D151+D153</f>
        <v>6930686.5800000001</v>
      </c>
      <c r="E124" s="66">
        <f>E127+E129+E133+E139+E143+E146+E149+E153+E151+E135</f>
        <v>3578379.5299999993</v>
      </c>
      <c r="F124" s="67">
        <f>E124/D124*100</f>
        <v>51.630952989941711</v>
      </c>
    </row>
    <row r="125" spans="1:6" ht="31.8" thickBot="1">
      <c r="A125" s="89" t="s">
        <v>103</v>
      </c>
      <c r="B125" s="72" t="s">
        <v>104</v>
      </c>
      <c r="C125" s="74"/>
      <c r="D125" s="71">
        <f>SUM(D126)</f>
        <v>0</v>
      </c>
      <c r="E125" s="56">
        <f>SUM(E126)</f>
        <v>0</v>
      </c>
      <c r="F125" s="57">
        <v>0</v>
      </c>
    </row>
    <row r="126" spans="1:6" ht="31.8" thickBot="1">
      <c r="A126" s="86" t="s">
        <v>18</v>
      </c>
      <c r="B126" s="74"/>
      <c r="C126" s="69">
        <v>200</v>
      </c>
      <c r="D126" s="70">
        <v>0</v>
      </c>
      <c r="E126" s="56">
        <v>0</v>
      </c>
      <c r="F126" s="57">
        <v>0</v>
      </c>
    </row>
    <row r="127" spans="1:6" ht="16.2" thickBot="1">
      <c r="A127" s="88" t="s">
        <v>77</v>
      </c>
      <c r="B127" s="72" t="s">
        <v>78</v>
      </c>
      <c r="C127" s="69"/>
      <c r="D127" s="71">
        <f>SUM(D128)</f>
        <v>895000</v>
      </c>
      <c r="E127" s="56">
        <f>SUM(E128)</f>
        <v>403967.02</v>
      </c>
      <c r="F127" s="57">
        <f t="shared" ref="F127:F132" si="8">E127/D127*100</f>
        <v>45.13597988826816</v>
      </c>
    </row>
    <row r="128" spans="1:6" ht="78.599999999999994" thickBot="1">
      <c r="A128" s="86" t="s">
        <v>23</v>
      </c>
      <c r="B128" s="69"/>
      <c r="C128" s="69">
        <v>100</v>
      </c>
      <c r="D128" s="70">
        <v>895000</v>
      </c>
      <c r="E128" s="56">
        <v>403967.02</v>
      </c>
      <c r="F128" s="57">
        <f t="shared" si="8"/>
        <v>45.13597988826816</v>
      </c>
    </row>
    <row r="129" spans="1:6" ht="16.2" thickBot="1">
      <c r="A129" s="88" t="s">
        <v>79</v>
      </c>
      <c r="B129" s="72" t="s">
        <v>80</v>
      </c>
      <c r="C129" s="69"/>
      <c r="D129" s="71">
        <f>D130+D131+D132</f>
        <v>3944576</v>
      </c>
      <c r="E129" s="56">
        <f>SUM(E130+E131+E132)</f>
        <v>1930595.3299999998</v>
      </c>
      <c r="F129" s="57">
        <f t="shared" si="8"/>
        <v>48.943037984310607</v>
      </c>
    </row>
    <row r="130" spans="1:6" ht="78.599999999999994" thickBot="1">
      <c r="A130" s="86" t="s">
        <v>23</v>
      </c>
      <c r="B130" s="69"/>
      <c r="C130" s="69">
        <v>100</v>
      </c>
      <c r="D130" s="70">
        <v>3449816</v>
      </c>
      <c r="E130" s="56">
        <v>1685407.39</v>
      </c>
      <c r="F130" s="57">
        <f t="shared" si="8"/>
        <v>48.854993715606859</v>
      </c>
    </row>
    <row r="131" spans="1:6" ht="31.8" thickBot="1">
      <c r="A131" s="86" t="s">
        <v>18</v>
      </c>
      <c r="B131" s="69"/>
      <c r="C131" s="69">
        <v>200</v>
      </c>
      <c r="D131" s="70">
        <v>484760</v>
      </c>
      <c r="E131" s="56">
        <v>244875.94</v>
      </c>
      <c r="F131" s="57">
        <f t="shared" si="8"/>
        <v>50.51488159089034</v>
      </c>
    </row>
    <row r="132" spans="1:6" ht="16.2" thickBot="1">
      <c r="A132" s="86" t="s">
        <v>39</v>
      </c>
      <c r="B132" s="69"/>
      <c r="C132" s="69">
        <v>800</v>
      </c>
      <c r="D132" s="70">
        <v>10000</v>
      </c>
      <c r="E132" s="56">
        <v>312</v>
      </c>
      <c r="F132" s="57">
        <f t="shared" si="8"/>
        <v>3.1199999999999997</v>
      </c>
    </row>
    <row r="133" spans="1:6" ht="31.8" thickBot="1">
      <c r="A133" s="85" t="s">
        <v>121</v>
      </c>
      <c r="B133" s="69" t="s">
        <v>120</v>
      </c>
      <c r="C133" s="69"/>
      <c r="D133" s="70">
        <f>D134</f>
        <v>91000</v>
      </c>
      <c r="E133" s="56">
        <f>E134</f>
        <v>43017.85</v>
      </c>
      <c r="F133" s="57">
        <f>F134</f>
        <v>47.272362637362633</v>
      </c>
    </row>
    <row r="134" spans="1:6" ht="16.2" thickBot="1">
      <c r="A134" s="86" t="s">
        <v>10</v>
      </c>
      <c r="B134" s="69"/>
      <c r="C134" s="69">
        <v>300</v>
      </c>
      <c r="D134" s="70">
        <v>91000</v>
      </c>
      <c r="E134" s="56">
        <v>43017.85</v>
      </c>
      <c r="F134" s="57">
        <f>E134/D134*100</f>
        <v>47.272362637362633</v>
      </c>
    </row>
    <row r="135" spans="1:6" ht="16.2" thickBot="1">
      <c r="A135" s="88" t="s">
        <v>81</v>
      </c>
      <c r="B135" s="72" t="s">
        <v>82</v>
      </c>
      <c r="C135" s="69"/>
      <c r="D135" s="71">
        <f>D136+D137+D138</f>
        <v>51763.08</v>
      </c>
      <c r="E135" s="56">
        <f>E136+E137+E138</f>
        <v>49908.08</v>
      </c>
      <c r="F135" s="57">
        <f>E135/D135*100</f>
        <v>96.416364714000792</v>
      </c>
    </row>
    <row r="136" spans="1:6" ht="31.8" thickBot="1">
      <c r="A136" s="86" t="s">
        <v>18</v>
      </c>
      <c r="B136" s="72"/>
      <c r="C136" s="69">
        <v>200</v>
      </c>
      <c r="D136" s="71">
        <v>28908.080000000002</v>
      </c>
      <c r="E136" s="56">
        <v>28908.080000000002</v>
      </c>
      <c r="F136" s="57">
        <f>E136/D136*100</f>
        <v>100</v>
      </c>
    </row>
    <row r="137" spans="1:6" ht="16.2" thickBot="1">
      <c r="A137" s="86" t="s">
        <v>39</v>
      </c>
      <c r="B137" s="72"/>
      <c r="C137" s="69">
        <v>800</v>
      </c>
      <c r="D137" s="71">
        <v>1855</v>
      </c>
      <c r="E137" s="56">
        <v>0</v>
      </c>
      <c r="F137" s="57">
        <f>E137/D137*100</f>
        <v>0</v>
      </c>
    </row>
    <row r="138" spans="1:6" ht="16.2" thickBot="1">
      <c r="A138" s="86" t="s">
        <v>10</v>
      </c>
      <c r="B138" s="72"/>
      <c r="C138" s="69">
        <v>300</v>
      </c>
      <c r="D138" s="71">
        <v>21000</v>
      </c>
      <c r="E138" s="56">
        <v>21000</v>
      </c>
      <c r="F138" s="57">
        <f>E138/D138*100</f>
        <v>100</v>
      </c>
    </row>
    <row r="139" spans="1:6" ht="31.8" thickBot="1">
      <c r="A139" s="85" t="s">
        <v>83</v>
      </c>
      <c r="B139" s="72" t="s">
        <v>84</v>
      </c>
      <c r="C139" s="72"/>
      <c r="D139" s="71">
        <f>D140+D141+D142</f>
        <v>1472405.5</v>
      </c>
      <c r="E139" s="56">
        <f>E140+E141+E142</f>
        <v>941294.99</v>
      </c>
      <c r="F139" s="57">
        <f t="shared" ref="F139:F145" si="9">E139/D139*100</f>
        <v>63.929059623860404</v>
      </c>
    </row>
    <row r="140" spans="1:6" ht="78.599999999999994" thickBot="1">
      <c r="A140" s="86" t="s">
        <v>85</v>
      </c>
      <c r="B140" s="69"/>
      <c r="C140" s="69">
        <v>100</v>
      </c>
      <c r="D140" s="70">
        <v>1150000</v>
      </c>
      <c r="E140" s="56">
        <v>812198.49</v>
      </c>
      <c r="F140" s="57">
        <f t="shared" si="9"/>
        <v>70.625955652173914</v>
      </c>
    </row>
    <row r="141" spans="1:6" ht="31.8" thickBot="1">
      <c r="A141" s="86" t="s">
        <v>18</v>
      </c>
      <c r="B141" s="69"/>
      <c r="C141" s="69">
        <v>200</v>
      </c>
      <c r="D141" s="70">
        <v>312405.5</v>
      </c>
      <c r="E141" s="56">
        <v>128052.5</v>
      </c>
      <c r="F141" s="57">
        <f t="shared" si="9"/>
        <v>40.989195132608103</v>
      </c>
    </row>
    <row r="142" spans="1:6" ht="16.2" thickBot="1">
      <c r="A142" s="86" t="s">
        <v>39</v>
      </c>
      <c r="B142" s="69"/>
      <c r="C142" s="69">
        <v>800</v>
      </c>
      <c r="D142" s="70">
        <v>10000</v>
      </c>
      <c r="E142" s="56">
        <v>1044</v>
      </c>
      <c r="F142" s="57">
        <f t="shared" si="9"/>
        <v>10.440000000000001</v>
      </c>
    </row>
    <row r="143" spans="1:6" ht="47.4" thickBot="1">
      <c r="A143" s="85" t="s">
        <v>86</v>
      </c>
      <c r="B143" s="72" t="s">
        <v>87</v>
      </c>
      <c r="C143" s="69"/>
      <c r="D143" s="71">
        <f>SUM(D144+D145)</f>
        <v>238636</v>
      </c>
      <c r="E143" s="56">
        <f>SUM(E144+E145)</f>
        <v>115942.26</v>
      </c>
      <c r="F143" s="57">
        <f t="shared" si="9"/>
        <v>48.585402034898337</v>
      </c>
    </row>
    <row r="144" spans="1:6" ht="78.599999999999994" thickBot="1">
      <c r="A144" s="86" t="s">
        <v>23</v>
      </c>
      <c r="B144" s="69"/>
      <c r="C144" s="69">
        <v>100</v>
      </c>
      <c r="D144" s="70">
        <v>214636</v>
      </c>
      <c r="E144" s="56">
        <v>105618.86</v>
      </c>
      <c r="F144" s="57">
        <f t="shared" si="9"/>
        <v>49.20836206414581</v>
      </c>
    </row>
    <row r="145" spans="1:6" ht="31.8" thickBot="1">
      <c r="A145" s="86" t="s">
        <v>18</v>
      </c>
      <c r="B145" s="69"/>
      <c r="C145" s="69">
        <v>200</v>
      </c>
      <c r="D145" s="70">
        <v>24000</v>
      </c>
      <c r="E145" s="56">
        <v>10323.4</v>
      </c>
      <c r="F145" s="57">
        <f t="shared" si="9"/>
        <v>43.014166666666668</v>
      </c>
    </row>
    <row r="146" spans="1:6" ht="46.95" customHeight="1" thickBot="1">
      <c r="A146" s="90" t="s">
        <v>152</v>
      </c>
      <c r="B146" s="72" t="s">
        <v>147</v>
      </c>
      <c r="C146" s="69"/>
      <c r="D146" s="70">
        <f>D147</f>
        <v>104000</v>
      </c>
      <c r="E146" s="56">
        <f>E147</f>
        <v>52000</v>
      </c>
      <c r="F146" s="57">
        <f>F147</f>
        <v>50</v>
      </c>
    </row>
    <row r="147" spans="1:6" ht="16.2" thickBot="1">
      <c r="A147" s="85" t="s">
        <v>68</v>
      </c>
      <c r="B147" s="69"/>
      <c r="C147" s="69">
        <v>500</v>
      </c>
      <c r="D147" s="70">
        <v>104000</v>
      </c>
      <c r="E147" s="56">
        <v>52000</v>
      </c>
      <c r="F147" s="57">
        <f>E147/D147*100</f>
        <v>50</v>
      </c>
    </row>
    <row r="148" spans="1:6" ht="31.8" thickBot="1">
      <c r="A148" s="90" t="s">
        <v>150</v>
      </c>
      <c r="B148" s="72" t="s">
        <v>148</v>
      </c>
      <c r="C148" s="69"/>
      <c r="D148" s="71">
        <f>D149</f>
        <v>0</v>
      </c>
      <c r="E148" s="56">
        <f>E149</f>
        <v>0</v>
      </c>
      <c r="F148" s="57">
        <v>0</v>
      </c>
    </row>
    <row r="149" spans="1:6" ht="16.2" thickBot="1">
      <c r="A149" s="86" t="s">
        <v>68</v>
      </c>
      <c r="B149" s="79"/>
      <c r="C149" s="79">
        <v>500</v>
      </c>
      <c r="D149" s="80">
        <v>0</v>
      </c>
      <c r="E149" s="56">
        <v>0</v>
      </c>
      <c r="F149" s="57">
        <v>0</v>
      </c>
    </row>
    <row r="150" spans="1:6" ht="31.8" thickBot="1">
      <c r="A150" s="91" t="s">
        <v>181</v>
      </c>
      <c r="B150" s="81" t="s">
        <v>182</v>
      </c>
      <c r="C150" s="82"/>
      <c r="D150" s="83">
        <f>D151</f>
        <v>50000</v>
      </c>
      <c r="E150" s="61">
        <f>E151</f>
        <v>0</v>
      </c>
      <c r="F150" s="62">
        <f>F151</f>
        <v>0</v>
      </c>
    </row>
    <row r="151" spans="1:6" ht="16.2" thickBot="1">
      <c r="A151" s="92" t="s">
        <v>68</v>
      </c>
      <c r="B151" s="82"/>
      <c r="C151" s="82">
        <v>500</v>
      </c>
      <c r="D151" s="83">
        <v>50000</v>
      </c>
      <c r="E151" s="61">
        <v>0</v>
      </c>
      <c r="F151" s="62">
        <f>E151/D151*100</f>
        <v>0</v>
      </c>
    </row>
    <row r="152" spans="1:6" ht="31.8" thickBot="1">
      <c r="A152" s="93" t="s">
        <v>151</v>
      </c>
      <c r="B152" s="82" t="s">
        <v>149</v>
      </c>
      <c r="C152" s="82"/>
      <c r="D152" s="83">
        <f>D153</f>
        <v>83306</v>
      </c>
      <c r="E152" s="61">
        <f>E153</f>
        <v>41654</v>
      </c>
      <c r="F152" s="62">
        <f>E152/D152*100</f>
        <v>50.001200393729142</v>
      </c>
    </row>
    <row r="153" spans="1:6" ht="16.2" thickBot="1">
      <c r="A153" s="94" t="s">
        <v>68</v>
      </c>
      <c r="B153" s="82"/>
      <c r="C153" s="82">
        <v>500</v>
      </c>
      <c r="D153" s="83">
        <v>83306</v>
      </c>
      <c r="E153" s="61">
        <v>41654</v>
      </c>
      <c r="F153" s="62">
        <f>E153/D153*100</f>
        <v>50.001200393729142</v>
      </c>
    </row>
    <row r="154" spans="1:6" ht="15.75" customHeight="1">
      <c r="A154" s="114" t="s">
        <v>88</v>
      </c>
      <c r="B154" s="117"/>
      <c r="C154" s="117"/>
      <c r="D154" s="115">
        <f>SUM(D8+D13+D18+D23+D31+D44+D76+D49+D83+D103+D124)</f>
        <v>27702301.920000002</v>
      </c>
      <c r="E154" s="112">
        <f>SUM(E13+E18+E31+E8+E23+E44+E76+E49+E83+E103+E124)</f>
        <v>9600326.8399999999</v>
      </c>
      <c r="F154" s="113">
        <f>E154/D154*100</f>
        <v>34.65533971770386</v>
      </c>
    </row>
    <row r="155" spans="1:6" ht="15" thickBot="1">
      <c r="A155" s="103"/>
      <c r="B155" s="105"/>
      <c r="C155" s="105"/>
      <c r="D155" s="116"/>
      <c r="E155" s="109"/>
      <c r="F155" s="111"/>
    </row>
    <row r="156" spans="1:6">
      <c r="A156" s="95"/>
    </row>
    <row r="157" spans="1:6">
      <c r="A157" s="95"/>
    </row>
    <row r="158" spans="1:6">
      <c r="A158" s="95"/>
    </row>
    <row r="159" spans="1:6">
      <c r="A159" s="95"/>
    </row>
    <row r="160" spans="1:6">
      <c r="A160" s="95"/>
    </row>
    <row r="161" spans="1:1">
      <c r="A161" s="95"/>
    </row>
    <row r="162" spans="1:1">
      <c r="A162" s="95"/>
    </row>
    <row r="163" spans="1:1">
      <c r="A163" s="95"/>
    </row>
    <row r="164" spans="1:1">
      <c r="A164" s="95"/>
    </row>
    <row r="165" spans="1:1">
      <c r="A165" s="95"/>
    </row>
    <row r="166" spans="1:1">
      <c r="A166" s="95"/>
    </row>
    <row r="167" spans="1:1">
      <c r="A167" s="95"/>
    </row>
    <row r="168" spans="1:1">
      <c r="A168" s="95"/>
    </row>
    <row r="169" spans="1:1">
      <c r="A169" s="95"/>
    </row>
    <row r="170" spans="1:1">
      <c r="A170" s="95"/>
    </row>
    <row r="171" spans="1:1">
      <c r="A171" s="95"/>
    </row>
    <row r="172" spans="1:1">
      <c r="A172" s="95"/>
    </row>
    <row r="173" spans="1:1">
      <c r="A173" s="95"/>
    </row>
    <row r="174" spans="1:1">
      <c r="A174" s="95"/>
    </row>
    <row r="175" spans="1:1">
      <c r="A175" s="95"/>
    </row>
    <row r="176" spans="1:1">
      <c r="A176" s="95"/>
    </row>
    <row r="177" spans="1:1">
      <c r="A177" s="95"/>
    </row>
    <row r="178" spans="1:1">
      <c r="A178" s="95"/>
    </row>
    <row r="179" spans="1:1">
      <c r="A179" s="95"/>
    </row>
    <row r="180" spans="1:1">
      <c r="A180" s="95"/>
    </row>
    <row r="181" spans="1:1">
      <c r="A181" s="95"/>
    </row>
    <row r="182" spans="1:1">
      <c r="A182" s="95"/>
    </row>
    <row r="183" spans="1:1">
      <c r="A183" s="95"/>
    </row>
  </sheetData>
  <mergeCells count="20">
    <mergeCell ref="E154:E155"/>
    <mergeCell ref="F154:F155"/>
    <mergeCell ref="E94:E95"/>
    <mergeCell ref="F94:F95"/>
    <mergeCell ref="A94:A95"/>
    <mergeCell ref="D154:D155"/>
    <mergeCell ref="A154:A155"/>
    <mergeCell ref="B154:B155"/>
    <mergeCell ref="C154:C155"/>
    <mergeCell ref="B94:B95"/>
    <mergeCell ref="C94:C95"/>
    <mergeCell ref="D94:D95"/>
    <mergeCell ref="C1:F4"/>
    <mergeCell ref="A5:D5"/>
    <mergeCell ref="A31:A32"/>
    <mergeCell ref="B31:B32"/>
    <mergeCell ref="C31:C32"/>
    <mergeCell ref="D31:D32"/>
    <mergeCell ref="E31:E32"/>
    <mergeCell ref="F31:F3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2021-08-23T07:31:16Z</dcterms:modified>
</cp:coreProperties>
</file>