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2120" windowHeight="9000" tabRatio="943" activeTab="0"/>
  </bookViews>
  <sheets>
    <sheet name="1. Доходы" sheetId="1" r:id="rId1"/>
  </sheets>
  <definedNames/>
  <calcPr fullCalcOnLoad="1"/>
</workbook>
</file>

<file path=xl/sharedStrings.xml><?xml version="1.0" encoding="utf-8"?>
<sst xmlns="http://schemas.openxmlformats.org/spreadsheetml/2006/main" count="194" uniqueCount="155">
  <si>
    <t>182 1 06 06000 00 0000 110</t>
  </si>
  <si>
    <t>тыс. руб.</t>
  </si>
  <si>
    <t>План</t>
  </si>
  <si>
    <t>000 1 00 00000 00 0000 000</t>
  </si>
  <si>
    <t>Доходы</t>
  </si>
  <si>
    <t>182 1 01 02000 01 0000 110</t>
  </si>
  <si>
    <t>Налог на доходы физических лиц</t>
  </si>
  <si>
    <t xml:space="preserve">182 1 05 00000 00 0000 000 </t>
  </si>
  <si>
    <t>Налоги на совокупный доход</t>
  </si>
  <si>
    <t>182 1 06 00000 00 0000 000</t>
  </si>
  <si>
    <t>Налоги на имущество</t>
  </si>
  <si>
    <t>Всего доходов</t>
  </si>
  <si>
    <t>Безвозмездные поступления</t>
  </si>
  <si>
    <t>Код бюджетной классификации РФ</t>
  </si>
  <si>
    <t>Единый сельскохозяйственный налог</t>
  </si>
  <si>
    <t>182 1 05 03000 01 0000 110</t>
  </si>
  <si>
    <t>Налог на имущество физических лиц</t>
  </si>
  <si>
    <t>182 1 06 01000 00 0000 110</t>
  </si>
  <si>
    <t>Земельный налог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</si>
  <si>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</si>
  <si>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</si>
  <si>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 xml:space="preserve">Наименование доходов </t>
  </si>
  <si>
    <t>Штрафы, санкции, возмещение ущерба</t>
  </si>
  <si>
    <t>Налоги на прибыль, доходы</t>
  </si>
  <si>
    <t>182 1 01 00000 00 0000 000</t>
  </si>
  <si>
    <t>999 1 16 00000 00 0000 000</t>
  </si>
  <si>
    <t>Безвозмездные поступления от других бюджетов бюджетной системы Российской Федерации</t>
  </si>
  <si>
    <r>
      <t xml:space="preserve"> Прогнозируемые доходы бюджета Заячье-Холмского сельского поселения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на 2008 год в соответствии  с классификацией доходов бюджетов Российской Федерации</t>
    </r>
  </si>
  <si>
    <t>859 2 00 00000 00 0000 000</t>
  </si>
  <si>
    <t>859 2 02 00000 00 0000 000</t>
  </si>
  <si>
    <t>182 1 06 01030 10 0000110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</si>
  <si>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</si>
  <si>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182 1 06060131 01 000 110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</si>
  <si>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расположенной в границах поселения</t>
  </si>
  <si>
    <t>182 1 06 06023 10 1000 110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</si>
  <si>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расположенной в границах поселения</t>
  </si>
  <si>
    <t>859 2 02 02020 10 0000 151</t>
  </si>
  <si>
    <t>859 2 02 04999 10 0000 151</t>
  </si>
  <si>
    <t xml:space="preserve">  Дотации бюджетам поселений на выравнивание бюджетной обеспеченности</t>
  </si>
  <si>
    <t>000 2 00 00000 00 0000 000</t>
  </si>
  <si>
    <t>000 2 02 00000 00 0000 000</t>
  </si>
  <si>
    <t>852 2 02 01001 10 0000 151</t>
  </si>
  <si>
    <t>Субсидии бюджетам поселений на осуществление мероприятий по обеспечению жильем граждан РФ, проживающих в сельской местности</t>
  </si>
  <si>
    <t>859 2 02 02085 10 2054 151</t>
  </si>
  <si>
    <t>000 1 13 00000 00 0000 000</t>
  </si>
  <si>
    <t xml:space="preserve">Доходы от оказания платных услуг  </t>
  </si>
  <si>
    <t xml:space="preserve"> руб.</t>
  </si>
  <si>
    <t>182 1 01 02010 01 1000 110</t>
  </si>
  <si>
    <t>Налог на доходы физических лиц с доходов, источником которых являются налоговый агент, за исключением доходов, в отношении которых исчисление и уплата налога осуществляется в соответствии со статьей 227, 227.1 и 228 НКРФ</t>
  </si>
  <si>
    <t>859 2 02 02008 10 0000 151</t>
  </si>
  <si>
    <t>859 207 05000 10 0000 180</t>
  </si>
  <si>
    <t>859 207 05030 10 0000 180</t>
  </si>
  <si>
    <t>Прочие безвозмездные поступления в бюджеты поселений</t>
  </si>
  <si>
    <t xml:space="preserve">Прочие безвозмездные поступления </t>
  </si>
  <si>
    <t>000 207 00000 00 0000 180</t>
  </si>
  <si>
    <t>Налог на доходы фических лиц</t>
  </si>
  <si>
    <t>Субсидии бюджетам бюджетной системы РФ (межбюджетные субсидии)</t>
  </si>
  <si>
    <t>Иные межбюджетные трансферты</t>
  </si>
  <si>
    <t>859 202 04012 10 4010 151</t>
  </si>
  <si>
    <t>Межбюджетные  трансферты, 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</si>
  <si>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</si>
  <si>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</si>
  <si>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 xml:space="preserve">100 1 03 00000 00 0000 000 </t>
  </si>
  <si>
    <t xml:space="preserve">100 1 03 02000 01 0000 110 </t>
  </si>
  <si>
    <t>182 1 06 01030 10 1000 110</t>
  </si>
  <si>
    <t xml:space="preserve">100 1 03 02230 01 0000 110 </t>
  </si>
  <si>
    <t xml:space="preserve">100 1 03 02240 01 0000 110 </t>
  </si>
  <si>
    <t xml:space="preserve">100 1 03 02250 01 0000 110 </t>
  </si>
  <si>
    <t xml:space="preserve">100 1 03 02260 01 0000 110 </t>
  </si>
  <si>
    <t>182 1 05 00000 00 0000 000</t>
  </si>
  <si>
    <t>182 1 05 03000 01 0000 000</t>
  </si>
  <si>
    <t>182 1 06 06033 10 1000 110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</si>
  <si>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</si>
  <si>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</si>
  <si>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</si>
  <si>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</si>
  <si>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</si>
  <si>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</si>
  <si>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</si>
  <si>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</si>
  <si>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Дотации бюджетам сельских поселений на выравнивание бюджетной обеспеченности</t>
  </si>
  <si>
    <t>Субсидии бюджетам сельских поселений на стороительство и модернизацию автомобидьных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</si>
  <si>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</si>
  <si>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 трансферты,  передаваемые  бюджетам сельских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</si>
  <si>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182 1 05 03010 01 1000 110</t>
  </si>
  <si>
    <t>859 202 04999 10 4011 151</t>
  </si>
  <si>
    <t>Межбюджетный трансферт на содействие решению вопросов местного значения по обращению депутатов Ярославской областной думы</t>
  </si>
  <si>
    <t>182 109 04053 10 1000 110</t>
  </si>
  <si>
    <t>Задолженность и перерасчеты по отмененным налогам, сборам и иным обязательным платежам</t>
  </si>
  <si>
    <t>182 109 04000 00 0000 000</t>
  </si>
  <si>
    <t>182 109 00000 00 0000 000</t>
  </si>
  <si>
    <t>Земельный налог (по обязательствам, возникшим до 1 января 2006 года), мобилизируемый на территориях сельских поселений</t>
  </si>
  <si>
    <t>Субсидия на государственную поддержку молодых семей Ярославской области в приобретении (строительстве) жилья</t>
  </si>
  <si>
    <t xml:space="preserve">                               </t>
  </si>
  <si>
    <t>% исполнения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</si>
  <si>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 занимающихся частной практикой в соответствии со статьей 227 НК РФ</t>
  </si>
  <si>
    <t>182 1 01 02020 01 1000 110</t>
  </si>
  <si>
    <t>182 1 01 02030 01 1000 110</t>
  </si>
  <si>
    <t>Налог на доходы физических лиц с доходов, полученных физическими лицами в соответствии со статьей 228 НКРФ</t>
  </si>
  <si>
    <t>182 1 01 02010 01 2100 110</t>
  </si>
  <si>
    <t>182 1 01 02010 01 3000 110</t>
  </si>
  <si>
    <t>182 1 01 02020 01 3000 110</t>
  </si>
  <si>
    <t>182 1 01 02030 01 3000 110</t>
  </si>
  <si>
    <t>182 1 06 01030 10 2100 110</t>
  </si>
  <si>
    <t>182 1 06 01030 10 4000 110</t>
  </si>
  <si>
    <t>182 1 06 06033 10 2100 110</t>
  </si>
  <si>
    <t>182 1 06 06033 10 3000 110</t>
  </si>
  <si>
    <t>182 1 06 06033 10 4000 110</t>
  </si>
  <si>
    <t>182 1 06 06043 10 2100 110</t>
  </si>
  <si>
    <t>182 1 06 06043 10 4000 110</t>
  </si>
  <si>
    <t>182 109 04053 10 2200 110</t>
  </si>
  <si>
    <t>859 202 02051 10 0000 151</t>
  </si>
  <si>
    <t>Субсидии бюджетам поселений на реализацию федеральных целевых программ</t>
  </si>
  <si>
    <t>182 1 01 02030 01 2100 110</t>
  </si>
  <si>
    <t>182 1 01 02010 01 4000 110</t>
  </si>
  <si>
    <t xml:space="preserve">Прочие доходы от оказания платных услуг (работ) получателями средств бюджетов сельских поселений </t>
  </si>
  <si>
    <t>182 109 04053 10 2100 110</t>
  </si>
  <si>
    <t>Дотации бюджетам бюджетной системы РФ</t>
  </si>
  <si>
    <t>Прочие субсидии бюджетам сельских поселений (Субсидия на повышение оплаты труда работников муниципальных учреждений в сфере культуры)</t>
  </si>
  <si>
    <t>Доходы от оказания платных услуг (работ) и компенсации затрат государства</t>
  </si>
  <si>
    <t>Субвенции бюджетам бюджетной системы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</si>
  <si>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</si>
  <si>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</si>
  <si>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а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</si>
  <si>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Субсидии бюджетам сельских поселений на реализацию мероприятий по обеспечению жильем молодых семей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</si>
  <si>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</si>
  <si>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</si>
  <si>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182 1 05 03010 01 2100 110</t>
  </si>
  <si>
    <t xml:space="preserve">Субсидии бюджетам сельских поселений на реализацию программ формирования современной городской среды
Субсидии бюджетам сельских поселений на реализацию программ формирования современной городской среды
</t>
  </si>
  <si>
    <t>857 202 25555 10 0000 150</t>
  </si>
  <si>
    <t>857 202 29999 10 2038 150</t>
  </si>
  <si>
    <t>857 2 02 35118 10 0000 150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</si>
  <si>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</si>
  <si>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</si>
  <si>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</si>
  <si>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>857 2 02 40014 10 0000 150</t>
  </si>
  <si>
    <t>000 2 02 40000 00 0000 150</t>
  </si>
  <si>
    <t>857 202 25497 10 0000 150</t>
  </si>
  <si>
    <t>000 2 02 20000 00 0000 150</t>
  </si>
  <si>
    <t>857 202 20041 10 0000 150</t>
  </si>
  <si>
    <t>857 2 02 15001 10 0000 150</t>
  </si>
  <si>
    <t>000 202 10000 00 0000 150</t>
  </si>
  <si>
    <t>857 1 13 01000 00 0000 000</t>
  </si>
  <si>
    <t>857 1 13 01995 10 0000 130</t>
  </si>
  <si>
    <t>857 1 11 09045 10 0000 120</t>
  </si>
  <si>
    <t>000 2 02 30000 00 0000 150</t>
  </si>
  <si>
    <t xml:space="preserve">000 2 07 00000 00 0000 000 </t>
  </si>
  <si>
    <t>Факт 1 кв 2020</t>
  </si>
  <si>
    <t>Факт  1 кв 2019</t>
  </si>
  <si>
    <t xml:space="preserve"> 2020 к 2019 % исполнен</t>
  </si>
  <si>
    <t>182 1 01 02020 01 2100 110</t>
  </si>
  <si>
    <t>Дотации бюджетам сельских поселений на выравнивание бюджетной обеспеченности из бюджетов муниципальных районов</t>
  </si>
  <si>
    <t>857 2 02 16001 10 0000 150</t>
  </si>
  <si>
    <r>
      <t xml:space="preserve"> Исполнение  доходов бюджета Великосельского сельского поселения</t>
    </r>
    <r>
      <rPr>
        <sz val="14"/>
        <rFont val="Times New Roman"/>
        <family val="1"/>
      </rPr>
      <t xml:space="preserve"> з</t>
    </r>
    <r>
      <rPr>
        <b/>
        <sz val="14"/>
        <rFont val="Times New Roman"/>
        <family val="1"/>
      </rPr>
      <t>а 1 квартал 2020 года по кодам классификации доходов бюджетов</t>
    </r>
  </si>
  <si>
    <t>Приложение 1 к  решению Муниципального Совета Великосельского  сельского поселения        от 14.05.2020 г. № 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</si>
</sst>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;[Red]\-#,##0.00"/>
    <numFmt numFmtId="179" formatCode="#,##0.00;[Red]\-#,##0.00;0.00"/>
    <numFmt numFmtId="180" formatCode="000000000"/>
    <numFmt numFmtId="181" formatCode="0000000"/>
    <numFmt numFmtId="182" formatCode="00\.00\.00"/>
    <numFmt numFmtId="183" formatCode="[$-FC19]d\ mmmm\ yyyy\ &quot;г.&quot;"/>
    <numFmt numFmtId="184" formatCode="0.0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2" fontId="11" fillId="0" borderId="10" xfId="0" applyNumberFormat="1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justify" vertical="center" wrapText="1"/>
    </xf>
    <xf numFmtId="2" fontId="12" fillId="32" borderId="10" xfId="0" applyNumberFormat="1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justify" vertical="center" wrapText="1"/>
    </xf>
    <xf numFmtId="2" fontId="11" fillId="32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wrapText="1"/>
    </xf>
    <xf numFmtId="2" fontId="11" fillId="0" borderId="12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1" fillId="0" borderId="0" xfId="0" applyFont="1" applyFill="1" applyAlignment="1">
      <alignment/>
    </xf>
    <xf numFmtId="2" fontId="12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wrapText="1"/>
    </xf>
    <xf numFmtId="2" fontId="12" fillId="32" borderId="10" xfId="0" applyNumberFormat="1" applyFont="1" applyFill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 wrapText="1"/>
    </xf>
    <xf numFmtId="0" fontId="7" fillId="32" borderId="0" xfId="0" applyFont="1" applyFill="1" applyAlignment="1">
      <alignment/>
    </xf>
    <xf numFmtId="2" fontId="11" fillId="32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Fill="1" applyBorder="1" applyAlignment="1">
      <alignment vertical="center"/>
    </xf>
    <xf numFmtId="2" fontId="12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176" fontId="11" fillId="0" borderId="14" xfId="0" applyNumberFormat="1" applyFont="1" applyBorder="1" applyAlignment="1">
      <alignment horizontal="right" vertical="center"/>
    </xf>
    <xf numFmtId="2" fontId="11" fillId="32" borderId="12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176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right" vertical="center"/>
    </xf>
    <xf numFmtId="0" fontId="11" fillId="0" borderId="15" xfId="54" applyNumberFormat="1" applyFont="1" applyFill="1" applyBorder="1" applyAlignment="1" applyProtection="1">
      <alignment horizontal="left" wrapText="1"/>
      <protection hidden="1"/>
    </xf>
    <xf numFmtId="0" fontId="11" fillId="0" borderId="15" xfId="55" applyNumberFormat="1" applyFont="1" applyFill="1" applyBorder="1" applyAlignment="1" applyProtection="1">
      <alignment horizontal="left" wrapText="1"/>
      <protection hidden="1"/>
    </xf>
    <xf numFmtId="49" fontId="11" fillId="0" borderId="10" xfId="0" applyNumberFormat="1" applyFont="1" applyFill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right" vertical="center"/>
    </xf>
    <xf numFmtId="0" fontId="50" fillId="0" borderId="16" xfId="0" applyFont="1" applyBorder="1" applyAlignment="1">
      <alignment vertical="center" wrapText="1"/>
    </xf>
    <xf numFmtId="2" fontId="12" fillId="0" borderId="15" xfId="0" applyNumberFormat="1" applyFont="1" applyFill="1" applyBorder="1" applyAlignment="1">
      <alignment vertical="center"/>
    </xf>
    <xf numFmtId="176" fontId="12" fillId="0" borderId="14" xfId="0" applyNumberFormat="1" applyFont="1" applyBorder="1" applyAlignment="1">
      <alignment horizontal="right" vertical="center"/>
    </xf>
    <xf numFmtId="176" fontId="11" fillId="32" borderId="14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2" fillId="0" borderId="10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32" borderId="14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2" fontId="50" fillId="0" borderId="17" xfId="0" applyNumberFormat="1" applyFont="1" applyBorder="1" applyAlignment="1">
      <alignment vertical="center" wrapText="1"/>
    </xf>
    <xf numFmtId="176" fontId="12" fillId="0" borderId="13" xfId="0" applyNumberFormat="1" applyFont="1" applyBorder="1" applyAlignment="1">
      <alignment horizontal="right" vertical="center"/>
    </xf>
    <xf numFmtId="176" fontId="12" fillId="0" borderId="1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3" xfId="59"/>
    <cellStyle name="Обычный 4" xfId="60"/>
    <cellStyle name="Обычный 5" xfId="61"/>
    <cellStyle name="Обычный 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SheetLayoutView="100" zoomScalePageLayoutView="0" workbookViewId="0" topLeftCell="E1">
      <selection activeCell="I2" sqref="I2:L2"/>
    </sheetView>
  </sheetViews>
  <sheetFormatPr defaultColWidth="9.00390625" defaultRowHeight="12.75"/>
  <cols>
    <col min="1" max="1" width="1.37890625" style="5" hidden="1" customWidth="1"/>
    <col min="2" max="2" width="54.625" style="5" hidden="1" customWidth="1"/>
    <col min="3" max="4" width="11.50390625" style="5" hidden="1" customWidth="1"/>
    <col min="5" max="5" width="23.625" style="1" customWidth="1"/>
    <col min="6" max="6" width="25.375" style="1" customWidth="1"/>
    <col min="7" max="7" width="11.50390625" style="1" customWidth="1"/>
    <col min="8" max="8" width="9.125" style="1" hidden="1" customWidth="1"/>
    <col min="9" max="9" width="13.50390625" style="1" customWidth="1"/>
    <col min="10" max="10" width="7.00390625" style="1" customWidth="1"/>
    <col min="11" max="11" width="11.625" style="1" customWidth="1"/>
    <col min="12" max="12" width="6.375" style="1" customWidth="1"/>
    <col min="13" max="16384" width="8.875" style="1" customWidth="1"/>
  </cols>
  <sheetData>
    <row r="1" spans="1:4" ht="4.5" customHeight="1">
      <c r="A1" s="125"/>
      <c r="B1" s="125"/>
      <c r="C1" s="125"/>
      <c r="D1" s="31"/>
    </row>
    <row r="2" spans="1:12" ht="69" customHeight="1">
      <c r="A2" s="125"/>
      <c r="B2" s="125"/>
      <c r="C2" s="125"/>
      <c r="D2" s="31"/>
      <c r="G2" s="124" t="s">
        <v>93</v>
      </c>
      <c r="H2" s="124"/>
      <c r="I2" s="126" t="s">
        <v>154</v>
      </c>
      <c r="J2" s="127"/>
      <c r="K2" s="127"/>
      <c r="L2" s="127"/>
    </row>
    <row r="3" spans="1:4" ht="15" hidden="1">
      <c r="A3" s="125"/>
      <c r="B3" s="125"/>
      <c r="C3" s="125"/>
      <c r="D3" s="31"/>
    </row>
    <row r="4" spans="1:12" ht="60" customHeight="1">
      <c r="A4" s="131" t="s">
        <v>27</v>
      </c>
      <c r="B4" s="131"/>
      <c r="C4" s="131"/>
      <c r="D4" s="2"/>
      <c r="E4" s="131" t="s">
        <v>153</v>
      </c>
      <c r="F4" s="131"/>
      <c r="G4" s="131"/>
      <c r="H4" s="132"/>
      <c r="I4" s="132"/>
      <c r="J4" s="132"/>
      <c r="K4" s="132"/>
      <c r="L4" s="132"/>
    </row>
    <row r="5" spans="1:4" ht="15" customHeight="1" hidden="1">
      <c r="A5" s="2"/>
      <c r="B5" s="2"/>
      <c r="C5" s="2"/>
      <c r="D5" s="2"/>
    </row>
    <row r="6" spans="1:12" ht="13.5" customHeight="1">
      <c r="A6" s="2"/>
      <c r="C6" s="18" t="s">
        <v>1</v>
      </c>
      <c r="D6" s="18"/>
      <c r="L6" s="18" t="s">
        <v>46</v>
      </c>
    </row>
    <row r="7" spans="1:12" ht="56.25" customHeight="1">
      <c r="A7" s="6" t="s">
        <v>13</v>
      </c>
      <c r="B7" s="7" t="s">
        <v>21</v>
      </c>
      <c r="C7" s="19" t="s">
        <v>2</v>
      </c>
      <c r="D7" s="33"/>
      <c r="E7" s="7" t="s">
        <v>13</v>
      </c>
      <c r="F7" s="7" t="s">
        <v>21</v>
      </c>
      <c r="G7" s="19" t="s">
        <v>2</v>
      </c>
      <c r="I7" s="43" t="s">
        <v>147</v>
      </c>
      <c r="J7" s="42" t="s">
        <v>94</v>
      </c>
      <c r="K7" s="43" t="s">
        <v>148</v>
      </c>
      <c r="L7" s="90" t="s">
        <v>149</v>
      </c>
    </row>
    <row r="8" spans="1:12" ht="26.25" customHeight="1">
      <c r="A8" s="8" t="s">
        <v>3</v>
      </c>
      <c r="B8" s="8" t="s">
        <v>4</v>
      </c>
      <c r="C8" s="20" t="e">
        <f>C9+C22+C32+#REF!+#REF!+#REF!+C52</f>
        <v>#REF!</v>
      </c>
      <c r="D8" s="34"/>
      <c r="E8" s="44" t="s">
        <v>3</v>
      </c>
      <c r="F8" s="44" t="s">
        <v>4</v>
      </c>
      <c r="G8" s="56">
        <f>G9+G23+G50+G52+G32+G28</f>
        <v>7864278.65</v>
      </c>
      <c r="H8" s="57"/>
      <c r="I8" s="56">
        <f>I9+I22+I28+I32+I45+I50++I52</f>
        <v>1463199.04</v>
      </c>
      <c r="J8" s="101">
        <f>I8/G8*100</f>
        <v>18.60563575020323</v>
      </c>
      <c r="K8" s="56">
        <f>K9+K22+K28+K32+K50+K52</f>
        <v>1685601.24</v>
      </c>
      <c r="L8" s="111">
        <f>I8/K8*100</f>
        <v>86.80576433368073</v>
      </c>
    </row>
    <row r="9" spans="1:12" ht="26.25" customHeight="1">
      <c r="A9" s="8" t="s">
        <v>24</v>
      </c>
      <c r="B9" s="8" t="s">
        <v>23</v>
      </c>
      <c r="C9" s="20">
        <f>C11</f>
        <v>970</v>
      </c>
      <c r="D9" s="34"/>
      <c r="E9" s="44" t="s">
        <v>24</v>
      </c>
      <c r="F9" s="44" t="s">
        <v>23</v>
      </c>
      <c r="G9" s="56">
        <f>G10</f>
        <v>597000</v>
      </c>
      <c r="H9" s="57"/>
      <c r="I9" s="56">
        <f>I10</f>
        <v>128019.12000000001</v>
      </c>
      <c r="J9" s="104">
        <f>J10</f>
        <v>21.44373869346734</v>
      </c>
      <c r="K9" s="56">
        <f>K10</f>
        <v>108129.59999999999</v>
      </c>
      <c r="L9" s="112">
        <f>L10</f>
        <v>118.39414924313047</v>
      </c>
    </row>
    <row r="10" spans="1:12" ht="26.25" customHeight="1">
      <c r="A10" s="8"/>
      <c r="B10" s="8"/>
      <c r="C10" s="20"/>
      <c r="D10" s="34"/>
      <c r="E10" s="44" t="s">
        <v>5</v>
      </c>
      <c r="F10" s="44" t="s">
        <v>55</v>
      </c>
      <c r="G10" s="56">
        <f>G11+G12+G13+G15+G16+G17+G18+G19+G20+G21</f>
        <v>597000</v>
      </c>
      <c r="H10" s="57"/>
      <c r="I10" s="56">
        <f>I11+I12+I15+I16+I17+I18+I19+I20+I21+I13</f>
        <v>128019.12000000001</v>
      </c>
      <c r="J10" s="101">
        <f>I10/G10*100</f>
        <v>21.44373869346734</v>
      </c>
      <c r="K10" s="56">
        <f>K11+K12+K13+K15+K16+K19+K20+K21+K17+K18</f>
        <v>108129.59999999999</v>
      </c>
      <c r="L10" s="111">
        <f>I10/K10*100</f>
        <v>118.39414924313047</v>
      </c>
    </row>
    <row r="11" spans="1:12" s="4" customFormat="1" ht="124.5" customHeight="1">
      <c r="A11" s="9" t="s">
        <v>5</v>
      </c>
      <c r="B11" s="9" t="s">
        <v>6</v>
      </c>
      <c r="C11" s="21">
        <v>970</v>
      </c>
      <c r="D11" s="35"/>
      <c r="E11" s="45" t="s">
        <v>47</v>
      </c>
      <c r="F11" s="80" t="s">
        <v>48</v>
      </c>
      <c r="G11" s="59">
        <v>597000</v>
      </c>
      <c r="H11" s="14"/>
      <c r="I11" s="59">
        <v>128717.22</v>
      </c>
      <c r="J11" s="92">
        <f>I11/G11*100</f>
        <v>21.56067336683417</v>
      </c>
      <c r="K11" s="59">
        <v>107787.31</v>
      </c>
      <c r="L11" s="113">
        <f>I11/K11*100</f>
        <v>119.41778675059244</v>
      </c>
    </row>
    <row r="12" spans="1:12" s="4" customFormat="1" ht="129" customHeight="1">
      <c r="A12" s="9"/>
      <c r="B12" s="9"/>
      <c r="C12" s="21"/>
      <c r="D12" s="35"/>
      <c r="E12" s="45" t="s">
        <v>99</v>
      </c>
      <c r="F12" s="80" t="s">
        <v>48</v>
      </c>
      <c r="G12" s="59">
        <v>0</v>
      </c>
      <c r="H12" s="14"/>
      <c r="I12" s="59">
        <v>6.06</v>
      </c>
      <c r="J12" s="97">
        <v>0</v>
      </c>
      <c r="K12" s="59">
        <v>156.62</v>
      </c>
      <c r="L12" s="96">
        <f>I12/K12*100</f>
        <v>3.869237645256033</v>
      </c>
    </row>
    <row r="13" spans="1:12" s="4" customFormat="1" ht="129" customHeight="1">
      <c r="A13" s="9"/>
      <c r="B13" s="9"/>
      <c r="C13" s="21"/>
      <c r="D13" s="35"/>
      <c r="E13" s="45" t="s">
        <v>100</v>
      </c>
      <c r="F13" s="80" t="s">
        <v>48</v>
      </c>
      <c r="G13" s="59">
        <v>0</v>
      </c>
      <c r="H13" s="14"/>
      <c r="I13" s="59">
        <v>235.46</v>
      </c>
      <c r="J13" s="97">
        <v>0</v>
      </c>
      <c r="K13" s="59">
        <v>250.66</v>
      </c>
      <c r="L13" s="96">
        <f>I13/K13*100</f>
        <v>93.93600893640789</v>
      </c>
    </row>
    <row r="14" spans="1:12" s="4" customFormat="1" ht="0.75" customHeight="1" hidden="1">
      <c r="A14" s="9"/>
      <c r="B14" s="9"/>
      <c r="C14" s="21"/>
      <c r="D14" s="35"/>
      <c r="E14" s="45" t="s">
        <v>114</v>
      </c>
      <c r="F14" s="80" t="s">
        <v>48</v>
      </c>
      <c r="G14" s="59"/>
      <c r="H14" s="14"/>
      <c r="I14" s="59">
        <v>0</v>
      </c>
      <c r="J14" s="92"/>
      <c r="K14" s="59">
        <v>0</v>
      </c>
      <c r="L14" s="113">
        <v>0</v>
      </c>
    </row>
    <row r="15" spans="1:12" s="4" customFormat="1" ht="168" customHeight="1">
      <c r="A15" s="9"/>
      <c r="B15" s="9"/>
      <c r="C15" s="21"/>
      <c r="D15" s="35"/>
      <c r="E15" s="45" t="s">
        <v>114</v>
      </c>
      <c r="F15" s="98" t="s">
        <v>125</v>
      </c>
      <c r="G15" s="59">
        <v>0</v>
      </c>
      <c r="H15" s="14"/>
      <c r="I15" s="59">
        <v>0</v>
      </c>
      <c r="J15" s="92">
        <v>0</v>
      </c>
      <c r="K15" s="59">
        <v>-65.14</v>
      </c>
      <c r="L15" s="114">
        <f>I15/K15*100</f>
        <v>0</v>
      </c>
    </row>
    <row r="16" spans="1:12" s="4" customFormat="1" ht="195" customHeight="1">
      <c r="A16" s="9"/>
      <c r="B16" s="9"/>
      <c r="C16" s="21"/>
      <c r="D16" s="35"/>
      <c r="E16" s="45" t="s">
        <v>96</v>
      </c>
      <c r="F16" s="91" t="s">
        <v>95</v>
      </c>
      <c r="G16" s="59">
        <v>0</v>
      </c>
      <c r="H16" s="14"/>
      <c r="I16" s="59">
        <v>-1002.2</v>
      </c>
      <c r="J16" s="97">
        <v>0</v>
      </c>
      <c r="K16" s="59">
        <v>0</v>
      </c>
      <c r="L16" s="96">
        <v>0</v>
      </c>
    </row>
    <row r="17" spans="1:12" s="4" customFormat="1" ht="204.75" customHeight="1">
      <c r="A17" s="9"/>
      <c r="B17" s="9"/>
      <c r="C17" s="21"/>
      <c r="D17" s="35"/>
      <c r="E17" s="45" t="s">
        <v>150</v>
      </c>
      <c r="F17" s="99" t="s">
        <v>126</v>
      </c>
      <c r="G17" s="59">
        <v>0</v>
      </c>
      <c r="H17" s="14"/>
      <c r="I17" s="59">
        <v>0.03</v>
      </c>
      <c r="J17" s="97">
        <v>0</v>
      </c>
      <c r="K17" s="59">
        <v>3.12</v>
      </c>
      <c r="L17" s="113">
        <f>I17/K17*100</f>
        <v>0.9615384615384615</v>
      </c>
    </row>
    <row r="18" spans="1:12" s="4" customFormat="1" ht="180" customHeight="1">
      <c r="A18" s="9"/>
      <c r="B18" s="9"/>
      <c r="C18" s="21"/>
      <c r="D18" s="35"/>
      <c r="E18" s="45" t="s">
        <v>101</v>
      </c>
      <c r="F18" s="91" t="s">
        <v>95</v>
      </c>
      <c r="G18" s="59">
        <v>0</v>
      </c>
      <c r="H18" s="14"/>
      <c r="I18" s="59">
        <v>0</v>
      </c>
      <c r="J18" s="97">
        <v>0</v>
      </c>
      <c r="K18" s="59">
        <v>-2.97</v>
      </c>
      <c r="L18" s="113">
        <v>0</v>
      </c>
    </row>
    <row r="19" spans="1:12" s="4" customFormat="1" ht="69.75" customHeight="1">
      <c r="A19" s="9"/>
      <c r="B19" s="9"/>
      <c r="C19" s="21"/>
      <c r="D19" s="35"/>
      <c r="E19" s="45" t="s">
        <v>97</v>
      </c>
      <c r="F19" s="80" t="s">
        <v>98</v>
      </c>
      <c r="G19" s="59">
        <v>0</v>
      </c>
      <c r="H19" s="14"/>
      <c r="I19" s="59">
        <v>7.8</v>
      </c>
      <c r="J19" s="97">
        <v>0</v>
      </c>
      <c r="K19" s="59">
        <v>0</v>
      </c>
      <c r="L19" s="96">
        <v>0</v>
      </c>
    </row>
    <row r="20" spans="1:12" s="4" customFormat="1" ht="69.75" customHeight="1">
      <c r="A20" s="9"/>
      <c r="B20" s="9"/>
      <c r="C20" s="21"/>
      <c r="D20" s="35"/>
      <c r="E20" s="45" t="s">
        <v>113</v>
      </c>
      <c r="F20" s="80" t="s">
        <v>98</v>
      </c>
      <c r="G20" s="59">
        <v>0</v>
      </c>
      <c r="H20" s="14"/>
      <c r="I20" s="59">
        <v>54.75</v>
      </c>
      <c r="J20" s="92">
        <v>0</v>
      </c>
      <c r="K20" s="59">
        <v>0</v>
      </c>
      <c r="L20" s="96">
        <v>0</v>
      </c>
    </row>
    <row r="21" spans="1:12" s="4" customFormat="1" ht="64.5" customHeight="1">
      <c r="A21" s="9"/>
      <c r="B21" s="9"/>
      <c r="C21" s="21"/>
      <c r="D21" s="35"/>
      <c r="E21" s="45" t="s">
        <v>102</v>
      </c>
      <c r="F21" s="58" t="s">
        <v>98</v>
      </c>
      <c r="G21" s="59">
        <v>0</v>
      </c>
      <c r="H21" s="14"/>
      <c r="I21" s="59">
        <v>0</v>
      </c>
      <c r="J21" s="97">
        <v>0</v>
      </c>
      <c r="K21" s="59">
        <v>0</v>
      </c>
      <c r="L21" s="113">
        <v>0</v>
      </c>
    </row>
    <row r="22" spans="1:12" ht="50.25" customHeight="1">
      <c r="A22" s="8" t="s">
        <v>7</v>
      </c>
      <c r="B22" s="10" t="s">
        <v>8</v>
      </c>
      <c r="C22" s="20">
        <f>C23</f>
        <v>0</v>
      </c>
      <c r="D22" s="34"/>
      <c r="E22" s="46" t="s">
        <v>62</v>
      </c>
      <c r="F22" s="60" t="s">
        <v>61</v>
      </c>
      <c r="G22" s="61">
        <f>G23</f>
        <v>2183278.65</v>
      </c>
      <c r="H22" s="57"/>
      <c r="I22" s="61">
        <f>I23</f>
        <v>475141.89999999997</v>
      </c>
      <c r="J22" s="101">
        <f>J23</f>
        <v>21.76276949348632</v>
      </c>
      <c r="K22" s="61">
        <f>K23</f>
        <v>505135.86</v>
      </c>
      <c r="L22" s="111">
        <f>L23</f>
        <v>94.06219942492302</v>
      </c>
    </row>
    <row r="23" spans="1:12" s="4" customFormat="1" ht="51.75" customHeight="1">
      <c r="A23" s="9" t="s">
        <v>15</v>
      </c>
      <c r="B23" s="11" t="s">
        <v>14</v>
      </c>
      <c r="C23" s="21"/>
      <c r="D23" s="35"/>
      <c r="E23" s="46" t="s">
        <v>63</v>
      </c>
      <c r="F23" s="60" t="s">
        <v>60</v>
      </c>
      <c r="G23" s="61">
        <f>G24+G25+G26+G27</f>
        <v>2183278.65</v>
      </c>
      <c r="H23" s="14"/>
      <c r="I23" s="61">
        <f>I24+I25+I26+I27</f>
        <v>475141.89999999997</v>
      </c>
      <c r="J23" s="104">
        <f>I23/G23*100</f>
        <v>21.76276949348632</v>
      </c>
      <c r="K23" s="61">
        <f>K24+K25+K26+K27</f>
        <v>505135.86</v>
      </c>
      <c r="L23" s="112">
        <f>I23/K23*100</f>
        <v>94.06219942492302</v>
      </c>
    </row>
    <row r="24" spans="1:12" s="4" customFormat="1" ht="125.25" customHeight="1">
      <c r="A24" s="9"/>
      <c r="B24" s="11"/>
      <c r="C24" s="21"/>
      <c r="D24" s="35"/>
      <c r="E24" s="47" t="s">
        <v>65</v>
      </c>
      <c r="F24" s="62" t="s">
        <v>75</v>
      </c>
      <c r="G24" s="63">
        <v>1000454.57</v>
      </c>
      <c r="H24" s="14"/>
      <c r="I24" s="63">
        <v>215629.06</v>
      </c>
      <c r="J24" s="97">
        <f>I24/G24*100</f>
        <v>21.553108603422146</v>
      </c>
      <c r="K24" s="63">
        <v>221902.58</v>
      </c>
      <c r="L24" s="96">
        <f>I24/K24*100</f>
        <v>97.17284945492747</v>
      </c>
    </row>
    <row r="25" spans="1:12" s="4" customFormat="1" ht="145.5" customHeight="1">
      <c r="A25" s="9"/>
      <c r="B25" s="11"/>
      <c r="C25" s="21"/>
      <c r="D25" s="35"/>
      <c r="E25" s="47" t="s">
        <v>66</v>
      </c>
      <c r="F25" s="62" t="s">
        <v>76</v>
      </c>
      <c r="G25" s="63">
        <v>5153.19</v>
      </c>
      <c r="H25" s="14"/>
      <c r="I25" s="63">
        <v>1405.68</v>
      </c>
      <c r="J25" s="92">
        <f>I25/G25*100</f>
        <v>27.27786089781282</v>
      </c>
      <c r="K25" s="63">
        <v>1550.43</v>
      </c>
      <c r="L25" s="113">
        <f>I25/K25*100</f>
        <v>90.66388034287263</v>
      </c>
    </row>
    <row r="26" spans="1:12" s="4" customFormat="1" ht="129.75" customHeight="1">
      <c r="A26" s="9"/>
      <c r="B26" s="11"/>
      <c r="C26" s="21"/>
      <c r="D26" s="35"/>
      <c r="E26" s="47" t="s">
        <v>67</v>
      </c>
      <c r="F26" s="64" t="s">
        <v>77</v>
      </c>
      <c r="G26" s="59">
        <v>1306781.61</v>
      </c>
      <c r="H26" s="14"/>
      <c r="I26" s="59">
        <v>302646.87</v>
      </c>
      <c r="J26" s="97">
        <f>I26/G26*100</f>
        <v>23.159712968412524</v>
      </c>
      <c r="K26" s="59">
        <v>325354.97</v>
      </c>
      <c r="L26" s="96">
        <f>I26/K26*100</f>
        <v>93.02051540814023</v>
      </c>
    </row>
    <row r="27" spans="1:12" s="4" customFormat="1" ht="130.5" customHeight="1">
      <c r="A27" s="9"/>
      <c r="B27" s="11"/>
      <c r="C27" s="21"/>
      <c r="D27" s="35"/>
      <c r="E27" s="47" t="s">
        <v>68</v>
      </c>
      <c r="F27" s="64" t="s">
        <v>78</v>
      </c>
      <c r="G27" s="59">
        <v>-129110.72</v>
      </c>
      <c r="H27" s="14"/>
      <c r="I27" s="59">
        <v>-44539.71</v>
      </c>
      <c r="J27" s="92">
        <f>I27/G27*100</f>
        <v>34.497298132951315</v>
      </c>
      <c r="K27" s="59">
        <v>-43672.12</v>
      </c>
      <c r="L27" s="113">
        <f>I27/K27*100</f>
        <v>101.98659923081361</v>
      </c>
    </row>
    <row r="28" spans="1:12" s="4" customFormat="1" ht="29.25" customHeight="1">
      <c r="A28" s="9"/>
      <c r="B28" s="11"/>
      <c r="C28" s="21"/>
      <c r="D28" s="35"/>
      <c r="E28" s="44" t="s">
        <v>69</v>
      </c>
      <c r="F28" s="65" t="s">
        <v>8</v>
      </c>
      <c r="G28" s="56">
        <f>G29</f>
        <v>0</v>
      </c>
      <c r="H28" s="14"/>
      <c r="I28" s="56">
        <f>I29</f>
        <v>1350</v>
      </c>
      <c r="J28" s="101">
        <v>0</v>
      </c>
      <c r="K28" s="56">
        <f>K29</f>
        <v>1260</v>
      </c>
      <c r="L28" s="111">
        <v>8.4</v>
      </c>
    </row>
    <row r="29" spans="1:12" s="4" customFormat="1" ht="30" customHeight="1">
      <c r="A29" s="9"/>
      <c r="B29" s="11"/>
      <c r="C29" s="21"/>
      <c r="D29" s="35"/>
      <c r="E29" s="44" t="s">
        <v>70</v>
      </c>
      <c r="F29" s="65" t="s">
        <v>14</v>
      </c>
      <c r="G29" s="56">
        <f>G30+G31</f>
        <v>0</v>
      </c>
      <c r="H29" s="14"/>
      <c r="I29" s="56">
        <f>I30+I31</f>
        <v>1350</v>
      </c>
      <c r="J29" s="104">
        <v>0</v>
      </c>
      <c r="K29" s="56">
        <f>K30+K31</f>
        <v>1260</v>
      </c>
      <c r="L29" s="112">
        <v>8.4</v>
      </c>
    </row>
    <row r="30" spans="1:12" s="4" customFormat="1" ht="27" customHeight="1">
      <c r="A30" s="9"/>
      <c r="B30" s="11"/>
      <c r="C30" s="21"/>
      <c r="D30" s="35"/>
      <c r="E30" s="45" t="s">
        <v>84</v>
      </c>
      <c r="F30" s="64" t="s">
        <v>14</v>
      </c>
      <c r="G30" s="59">
        <v>0</v>
      </c>
      <c r="H30" s="14"/>
      <c r="I30" s="59">
        <v>1350</v>
      </c>
      <c r="J30" s="97">
        <v>0</v>
      </c>
      <c r="K30" s="59">
        <v>1260</v>
      </c>
      <c r="L30" s="96">
        <f>I30/K30*100</f>
        <v>107.14285714285714</v>
      </c>
    </row>
    <row r="31" spans="1:12" s="4" customFormat="1" ht="23.25" customHeight="1">
      <c r="A31" s="9"/>
      <c r="B31" s="11"/>
      <c r="C31" s="21"/>
      <c r="D31" s="35"/>
      <c r="E31" s="45" t="s">
        <v>127</v>
      </c>
      <c r="F31" s="64" t="s">
        <v>14</v>
      </c>
      <c r="G31" s="59">
        <v>0</v>
      </c>
      <c r="H31" s="14"/>
      <c r="I31" s="59">
        <v>0</v>
      </c>
      <c r="J31" s="97">
        <v>0</v>
      </c>
      <c r="K31" s="59"/>
      <c r="L31" s="96">
        <v>0</v>
      </c>
    </row>
    <row r="32" spans="1:12" ht="24.75" customHeight="1">
      <c r="A32" s="8" t="s">
        <v>9</v>
      </c>
      <c r="B32" s="10" t="s">
        <v>10</v>
      </c>
      <c r="C32" s="20">
        <f>C33+C37</f>
        <v>424</v>
      </c>
      <c r="D32" s="34"/>
      <c r="E32" s="44" t="s">
        <v>9</v>
      </c>
      <c r="F32" s="66" t="s">
        <v>10</v>
      </c>
      <c r="G32" s="56">
        <f>G33+G37</f>
        <v>4904000</v>
      </c>
      <c r="H32" s="57"/>
      <c r="I32" s="56">
        <f>I33+I37</f>
        <v>808517.6699999999</v>
      </c>
      <c r="J32" s="104">
        <v>87.3</v>
      </c>
      <c r="K32" s="56">
        <f>K33+K37</f>
        <v>1013549.73</v>
      </c>
      <c r="L32" s="112">
        <v>108.2</v>
      </c>
    </row>
    <row r="33" spans="1:12" s="4" customFormat="1" ht="23.25" customHeight="1">
      <c r="A33" s="25" t="s">
        <v>17</v>
      </c>
      <c r="B33" s="27" t="s">
        <v>16</v>
      </c>
      <c r="C33" s="21">
        <v>210</v>
      </c>
      <c r="D33" s="35"/>
      <c r="E33" s="48" t="s">
        <v>17</v>
      </c>
      <c r="F33" s="67" t="s">
        <v>16</v>
      </c>
      <c r="G33" s="56">
        <f>G34+G35+G36</f>
        <v>401000</v>
      </c>
      <c r="H33" s="14"/>
      <c r="I33" s="56">
        <f>I34+I35+I36</f>
        <v>25081.24</v>
      </c>
      <c r="J33" s="101">
        <f>I33/G33*100</f>
        <v>6.25467331670823</v>
      </c>
      <c r="K33" s="56">
        <f>K34+K35+K36</f>
        <v>11857.73</v>
      </c>
      <c r="L33" s="111">
        <f>I33/K33*100</f>
        <v>211.51805615408685</v>
      </c>
    </row>
    <row r="34" spans="1:12" s="4" customFormat="1" ht="83.25" customHeight="1">
      <c r="A34" s="29" t="s">
        <v>30</v>
      </c>
      <c r="B34" s="30" t="s">
        <v>31</v>
      </c>
      <c r="C34" s="26">
        <v>210</v>
      </c>
      <c r="D34" s="35"/>
      <c r="E34" s="53" t="s">
        <v>64</v>
      </c>
      <c r="F34" s="68" t="s">
        <v>79</v>
      </c>
      <c r="G34" s="69">
        <v>401000</v>
      </c>
      <c r="H34" s="14"/>
      <c r="I34" s="69">
        <v>24406.34</v>
      </c>
      <c r="J34" s="92">
        <f>I34/G34*100</f>
        <v>6.086369077306733</v>
      </c>
      <c r="K34" s="69">
        <v>10783.91</v>
      </c>
      <c r="L34" s="113">
        <f>I34/K34*100</f>
        <v>226.32180721092814</v>
      </c>
    </row>
    <row r="35" spans="1:12" s="4" customFormat="1" ht="88.5" customHeight="1">
      <c r="A35" s="29"/>
      <c r="B35" s="30"/>
      <c r="C35" s="26"/>
      <c r="D35" s="35"/>
      <c r="E35" s="53" t="s">
        <v>103</v>
      </c>
      <c r="F35" s="68" t="s">
        <v>79</v>
      </c>
      <c r="G35" s="69">
        <v>0</v>
      </c>
      <c r="H35" s="14"/>
      <c r="I35" s="69">
        <v>674.9</v>
      </c>
      <c r="J35" s="97">
        <v>0</v>
      </c>
      <c r="K35" s="69">
        <v>1073.82</v>
      </c>
      <c r="L35" s="96">
        <f>I35/K35*100</f>
        <v>62.85038460822112</v>
      </c>
    </row>
    <row r="36" spans="1:12" s="4" customFormat="1" ht="79.5">
      <c r="A36" s="29"/>
      <c r="B36" s="30"/>
      <c r="C36" s="26"/>
      <c r="D36" s="35"/>
      <c r="E36" s="53" t="s">
        <v>104</v>
      </c>
      <c r="F36" s="68" t="s">
        <v>79</v>
      </c>
      <c r="G36" s="69">
        <v>0</v>
      </c>
      <c r="H36" s="14"/>
      <c r="I36" s="69">
        <v>0</v>
      </c>
      <c r="J36" s="92">
        <v>0</v>
      </c>
      <c r="K36" s="69">
        <v>0</v>
      </c>
      <c r="L36" s="113">
        <v>0</v>
      </c>
    </row>
    <row r="37" spans="1:12" s="4" customFormat="1" ht="22.5" customHeight="1">
      <c r="A37" s="9" t="s">
        <v>0</v>
      </c>
      <c r="B37" s="11" t="s">
        <v>18</v>
      </c>
      <c r="C37" s="21">
        <v>214</v>
      </c>
      <c r="D37" s="35"/>
      <c r="E37" s="44" t="s">
        <v>0</v>
      </c>
      <c r="F37" s="66" t="s">
        <v>18</v>
      </c>
      <c r="G37" s="56">
        <f>G38+G39+G40+G42+G43</f>
        <v>4503000</v>
      </c>
      <c r="H37" s="14"/>
      <c r="I37" s="56">
        <f>SUM(I38:I44)</f>
        <v>783436.4299999999</v>
      </c>
      <c r="J37" s="101">
        <f>I37/G37*100</f>
        <v>17.398099711303576</v>
      </c>
      <c r="K37" s="56">
        <f>SUM(K38:K44)</f>
        <v>1001692</v>
      </c>
      <c r="L37" s="111">
        <f>I37/K37*100</f>
        <v>78.21130946438625</v>
      </c>
    </row>
    <row r="38" spans="1:12" s="4" customFormat="1" ht="69" customHeight="1">
      <c r="A38" s="28" t="s">
        <v>32</v>
      </c>
      <c r="B38" s="30" t="s">
        <v>33</v>
      </c>
      <c r="C38" s="26">
        <v>164</v>
      </c>
      <c r="D38" s="35"/>
      <c r="E38" s="53" t="s">
        <v>71</v>
      </c>
      <c r="F38" s="68" t="s">
        <v>72</v>
      </c>
      <c r="G38" s="69">
        <v>2800000</v>
      </c>
      <c r="H38" s="14"/>
      <c r="I38" s="69">
        <v>705695.45</v>
      </c>
      <c r="J38" s="92">
        <f>I38/G38*100</f>
        <v>25.203408928571424</v>
      </c>
      <c r="K38" s="69">
        <v>740306.83</v>
      </c>
      <c r="L38" s="113">
        <f>I38/K38*100</f>
        <v>95.32472501975971</v>
      </c>
    </row>
    <row r="39" spans="1:12" s="4" customFormat="1" ht="64.5" customHeight="1">
      <c r="A39" s="28"/>
      <c r="B39" s="30"/>
      <c r="C39" s="26"/>
      <c r="D39" s="35"/>
      <c r="E39" s="53" t="s">
        <v>105</v>
      </c>
      <c r="F39" s="68" t="s">
        <v>72</v>
      </c>
      <c r="G39" s="69">
        <v>0</v>
      </c>
      <c r="H39" s="14"/>
      <c r="I39" s="69">
        <v>8877.71</v>
      </c>
      <c r="J39" s="97">
        <v>0</v>
      </c>
      <c r="K39" s="69">
        <v>31474.81</v>
      </c>
      <c r="L39" s="96">
        <f>I39/K39*100</f>
        <v>28.205762004599865</v>
      </c>
    </row>
    <row r="40" spans="1:12" s="4" customFormat="1" ht="69" customHeight="1">
      <c r="A40" s="28"/>
      <c r="B40" s="30"/>
      <c r="C40" s="26"/>
      <c r="D40" s="35"/>
      <c r="E40" s="53" t="s">
        <v>106</v>
      </c>
      <c r="F40" s="68" t="s">
        <v>72</v>
      </c>
      <c r="G40" s="93">
        <v>0</v>
      </c>
      <c r="H40" s="83"/>
      <c r="I40" s="93">
        <v>256</v>
      </c>
      <c r="J40" s="105">
        <v>0</v>
      </c>
      <c r="K40" s="93">
        <v>1000</v>
      </c>
      <c r="L40" s="114">
        <f>I40/K40*100</f>
        <v>25.6</v>
      </c>
    </row>
    <row r="41" spans="1:12" s="4" customFormat="1" ht="65.25" customHeight="1" hidden="1">
      <c r="A41" s="28"/>
      <c r="B41" s="30"/>
      <c r="C41" s="26"/>
      <c r="D41" s="35"/>
      <c r="E41" s="53" t="s">
        <v>107</v>
      </c>
      <c r="F41" s="68" t="s">
        <v>72</v>
      </c>
      <c r="G41" s="69">
        <v>0</v>
      </c>
      <c r="H41" s="14"/>
      <c r="I41" s="69">
        <v>0</v>
      </c>
      <c r="J41" s="97">
        <v>0</v>
      </c>
      <c r="K41" s="69">
        <v>0</v>
      </c>
      <c r="L41" s="96">
        <v>0</v>
      </c>
    </row>
    <row r="42" spans="1:12" s="4" customFormat="1" ht="64.5" customHeight="1">
      <c r="A42" s="28" t="s">
        <v>34</v>
      </c>
      <c r="B42" s="30" t="s">
        <v>35</v>
      </c>
      <c r="C42" s="26">
        <v>50</v>
      </c>
      <c r="D42" s="35"/>
      <c r="E42" s="53" t="s">
        <v>73</v>
      </c>
      <c r="F42" s="68" t="s">
        <v>74</v>
      </c>
      <c r="G42" s="69">
        <v>1703000</v>
      </c>
      <c r="H42" s="14"/>
      <c r="I42" s="69">
        <v>63313.31</v>
      </c>
      <c r="J42" s="97">
        <f>I42/G42*100</f>
        <v>3.7177516147974163</v>
      </c>
      <c r="K42" s="69">
        <v>224189.48</v>
      </c>
      <c r="L42" s="96">
        <f>I42/K42*100</f>
        <v>28.240981691023144</v>
      </c>
    </row>
    <row r="43" spans="1:12" s="4" customFormat="1" ht="62.25" customHeight="1">
      <c r="A43" s="40"/>
      <c r="B43" s="41"/>
      <c r="C43" s="26"/>
      <c r="D43" s="35"/>
      <c r="E43" s="53" t="s">
        <v>108</v>
      </c>
      <c r="F43" s="68" t="s">
        <v>74</v>
      </c>
      <c r="G43" s="69">
        <v>0</v>
      </c>
      <c r="H43" s="14"/>
      <c r="I43" s="69">
        <v>5293.96</v>
      </c>
      <c r="J43" s="97">
        <v>0</v>
      </c>
      <c r="K43" s="69">
        <v>4720.88</v>
      </c>
      <c r="L43" s="96">
        <f>I43/K43*100</f>
        <v>112.13926217145955</v>
      </c>
    </row>
    <row r="44" spans="1:12" s="4" customFormat="1" ht="63.75" customHeight="1" hidden="1">
      <c r="A44" s="40"/>
      <c r="B44" s="41"/>
      <c r="C44" s="26"/>
      <c r="D44" s="35"/>
      <c r="E44" s="53" t="s">
        <v>109</v>
      </c>
      <c r="F44" s="68" t="s">
        <v>74</v>
      </c>
      <c r="G44" s="69">
        <v>0</v>
      </c>
      <c r="H44" s="14"/>
      <c r="I44" s="69">
        <v>0</v>
      </c>
      <c r="J44" s="97">
        <v>0</v>
      </c>
      <c r="K44" s="69">
        <v>0</v>
      </c>
      <c r="L44" s="96">
        <v>0</v>
      </c>
    </row>
    <row r="45" spans="1:12" s="4" customFormat="1" ht="13.5" customHeight="1" hidden="1">
      <c r="A45" s="40"/>
      <c r="B45" s="41"/>
      <c r="C45" s="26"/>
      <c r="D45" s="35"/>
      <c r="E45" s="49" t="s">
        <v>90</v>
      </c>
      <c r="F45" s="70" t="s">
        <v>88</v>
      </c>
      <c r="G45" s="56">
        <v>0</v>
      </c>
      <c r="H45" s="14"/>
      <c r="I45" s="56">
        <f>I47+I49</f>
        <v>0</v>
      </c>
      <c r="J45" s="104">
        <v>0</v>
      </c>
      <c r="K45" s="56">
        <f>K46</f>
        <v>0</v>
      </c>
      <c r="L45" s="112">
        <v>0</v>
      </c>
    </row>
    <row r="46" spans="1:12" s="4" customFormat="1" ht="18.75" customHeight="1" hidden="1">
      <c r="A46" s="40"/>
      <c r="B46" s="41"/>
      <c r="C46" s="26"/>
      <c r="D46" s="35"/>
      <c r="E46" s="50" t="s">
        <v>89</v>
      </c>
      <c r="F46" s="71" t="s">
        <v>10</v>
      </c>
      <c r="G46" s="59">
        <v>0</v>
      </c>
      <c r="H46" s="14"/>
      <c r="I46" s="59">
        <f>I47</f>
        <v>0</v>
      </c>
      <c r="J46" s="97">
        <v>0</v>
      </c>
      <c r="K46" s="59">
        <f>K47</f>
        <v>0</v>
      </c>
      <c r="L46" s="96">
        <v>0</v>
      </c>
    </row>
    <row r="47" spans="1:12" s="4" customFormat="1" ht="17.25" customHeight="1" hidden="1">
      <c r="A47" s="40"/>
      <c r="B47" s="41"/>
      <c r="C47" s="26"/>
      <c r="D47" s="35"/>
      <c r="E47" s="51" t="s">
        <v>87</v>
      </c>
      <c r="F47" s="54" t="s">
        <v>91</v>
      </c>
      <c r="G47" s="72">
        <v>0</v>
      </c>
      <c r="H47" s="14"/>
      <c r="I47" s="59">
        <v>0</v>
      </c>
      <c r="J47" s="97">
        <v>0</v>
      </c>
      <c r="K47" s="59">
        <v>0</v>
      </c>
      <c r="L47" s="113">
        <v>0</v>
      </c>
    </row>
    <row r="48" spans="1:12" s="4" customFormat="1" ht="19.5" customHeight="1" hidden="1">
      <c r="A48" s="40"/>
      <c r="B48" s="41"/>
      <c r="C48" s="26"/>
      <c r="D48" s="35"/>
      <c r="E48" s="51" t="s">
        <v>116</v>
      </c>
      <c r="F48" s="54" t="s">
        <v>91</v>
      </c>
      <c r="G48" s="72">
        <v>0</v>
      </c>
      <c r="H48" s="14"/>
      <c r="I48" s="59">
        <v>0</v>
      </c>
      <c r="J48" s="97">
        <v>0</v>
      </c>
      <c r="K48" s="59">
        <v>0</v>
      </c>
      <c r="L48" s="96">
        <v>0</v>
      </c>
    </row>
    <row r="49" spans="1:12" s="4" customFormat="1" ht="33" customHeight="1" hidden="1">
      <c r="A49" s="40"/>
      <c r="B49" s="41"/>
      <c r="C49" s="26"/>
      <c r="D49" s="35"/>
      <c r="E49" s="51" t="s">
        <v>110</v>
      </c>
      <c r="F49" s="54" t="s">
        <v>91</v>
      </c>
      <c r="G49" s="72">
        <v>0</v>
      </c>
      <c r="H49" s="14"/>
      <c r="I49" s="59">
        <v>0</v>
      </c>
      <c r="J49" s="97">
        <v>0</v>
      </c>
      <c r="K49" s="59">
        <v>0</v>
      </c>
      <c r="L49" s="96">
        <v>0</v>
      </c>
    </row>
    <row r="50" spans="1:12" s="4" customFormat="1" ht="66">
      <c r="A50" s="40"/>
      <c r="B50" s="41"/>
      <c r="C50" s="26"/>
      <c r="D50" s="35"/>
      <c r="E50" s="49" t="s">
        <v>121</v>
      </c>
      <c r="F50" s="94" t="s">
        <v>122</v>
      </c>
      <c r="G50" s="56">
        <f>G51</f>
        <v>180000</v>
      </c>
      <c r="H50" s="95"/>
      <c r="I50" s="56">
        <f>I51</f>
        <v>50170.35</v>
      </c>
      <c r="J50" s="101">
        <f>J51</f>
        <v>27.872416666666666</v>
      </c>
      <c r="K50" s="56">
        <f>K51</f>
        <v>45896.05</v>
      </c>
      <c r="L50" s="111">
        <f>L51</f>
        <v>109.31300188142552</v>
      </c>
    </row>
    <row r="51" spans="1:12" s="4" customFormat="1" ht="133.5" customHeight="1">
      <c r="A51" s="40"/>
      <c r="B51" s="41"/>
      <c r="C51" s="26"/>
      <c r="D51" s="35"/>
      <c r="E51" s="50" t="s">
        <v>144</v>
      </c>
      <c r="F51" s="54" t="s">
        <v>123</v>
      </c>
      <c r="G51" s="59">
        <v>180000</v>
      </c>
      <c r="H51" s="14"/>
      <c r="I51" s="59">
        <v>50170.35</v>
      </c>
      <c r="J51" s="97">
        <f>I51/G51*100</f>
        <v>27.872416666666666</v>
      </c>
      <c r="K51" s="59">
        <v>45896.05</v>
      </c>
      <c r="L51" s="96">
        <f>I51/K51*100</f>
        <v>109.31300188142552</v>
      </c>
    </row>
    <row r="52" spans="1:12" s="13" customFormat="1" ht="37.5" customHeight="1">
      <c r="A52" s="15" t="s">
        <v>25</v>
      </c>
      <c r="B52" s="16" t="s">
        <v>22</v>
      </c>
      <c r="C52" s="22" t="e">
        <f>#REF!</f>
        <v>#REF!</v>
      </c>
      <c r="D52" s="36"/>
      <c r="E52" s="49" t="s">
        <v>44</v>
      </c>
      <c r="F52" s="73" t="s">
        <v>119</v>
      </c>
      <c r="G52" s="56">
        <v>0</v>
      </c>
      <c r="H52" s="74"/>
      <c r="I52" s="56">
        <v>0</v>
      </c>
      <c r="J52" s="106">
        <v>0</v>
      </c>
      <c r="K52" s="56">
        <f>K54</f>
        <v>11630</v>
      </c>
      <c r="L52" s="115">
        <v>0</v>
      </c>
    </row>
    <row r="53" spans="1:12" s="13" customFormat="1" ht="30" customHeight="1">
      <c r="A53" s="15"/>
      <c r="B53" s="16"/>
      <c r="C53" s="22"/>
      <c r="D53" s="36"/>
      <c r="E53" s="49" t="s">
        <v>142</v>
      </c>
      <c r="F53" s="44" t="s">
        <v>45</v>
      </c>
      <c r="G53" s="56">
        <v>0</v>
      </c>
      <c r="H53" s="74"/>
      <c r="I53" s="56">
        <v>0</v>
      </c>
      <c r="J53" s="107">
        <v>0</v>
      </c>
      <c r="K53" s="56">
        <f>K54</f>
        <v>11630</v>
      </c>
      <c r="L53" s="115">
        <v>0</v>
      </c>
    </row>
    <row r="54" spans="1:12" s="13" customFormat="1" ht="62.25" customHeight="1">
      <c r="A54" s="15"/>
      <c r="B54" s="16"/>
      <c r="C54" s="22"/>
      <c r="D54" s="36"/>
      <c r="E54" s="50" t="s">
        <v>143</v>
      </c>
      <c r="F54" s="80" t="s">
        <v>115</v>
      </c>
      <c r="G54" s="56">
        <v>0</v>
      </c>
      <c r="H54" s="74"/>
      <c r="I54" s="56">
        <v>0</v>
      </c>
      <c r="J54" s="107">
        <v>0</v>
      </c>
      <c r="K54" s="56">
        <v>11630</v>
      </c>
      <c r="L54" s="116">
        <v>0</v>
      </c>
    </row>
    <row r="55" spans="1:12" ht="28.5" customHeight="1">
      <c r="A55" s="12" t="s">
        <v>28</v>
      </c>
      <c r="B55" s="10" t="s">
        <v>12</v>
      </c>
      <c r="C55" s="23">
        <f>C56</f>
        <v>1700.5</v>
      </c>
      <c r="D55" s="37"/>
      <c r="E55" s="52" t="s">
        <v>39</v>
      </c>
      <c r="F55" s="66" t="s">
        <v>12</v>
      </c>
      <c r="G55" s="75">
        <f>G56+G80</f>
        <v>23191985</v>
      </c>
      <c r="H55" s="57"/>
      <c r="I55" s="75">
        <f>I56+I80</f>
        <v>4216814.09</v>
      </c>
      <c r="J55" s="101">
        <f>I55/G55*100</f>
        <v>18.18220428307452</v>
      </c>
      <c r="K55" s="75">
        <f>K56+K80+P73</f>
        <v>4312512.7</v>
      </c>
      <c r="L55" s="111">
        <f>I55/K55*100</f>
        <v>97.7809083321656</v>
      </c>
    </row>
    <row r="56" spans="1:12" ht="51" customHeight="1">
      <c r="A56" s="12" t="s">
        <v>29</v>
      </c>
      <c r="B56" s="10" t="s">
        <v>26</v>
      </c>
      <c r="C56" s="23">
        <f>SUM(C57:C70)</f>
        <v>1700.5</v>
      </c>
      <c r="D56" s="37"/>
      <c r="E56" s="52" t="s">
        <v>40</v>
      </c>
      <c r="F56" s="52" t="s">
        <v>26</v>
      </c>
      <c r="G56" s="75">
        <f>G57+G61+G68+G73</f>
        <v>23120770</v>
      </c>
      <c r="H56" s="57"/>
      <c r="I56" s="75">
        <f>I57+I61+I68+I73</f>
        <v>4216814.09</v>
      </c>
      <c r="J56" s="104">
        <f>I56/G56*100</f>
        <v>18.238207853804177</v>
      </c>
      <c r="K56" s="75">
        <f>K57+K61+K68+K73</f>
        <v>4312512.7</v>
      </c>
      <c r="L56" s="112">
        <f>I56/K56*100</f>
        <v>97.7809083321656</v>
      </c>
    </row>
    <row r="57" spans="1:12" s="4" customFormat="1" ht="32.25" customHeight="1">
      <c r="A57" s="17"/>
      <c r="B57" s="11"/>
      <c r="C57" s="24"/>
      <c r="D57" s="38"/>
      <c r="E57" s="52" t="s">
        <v>141</v>
      </c>
      <c r="F57" s="52" t="s">
        <v>117</v>
      </c>
      <c r="G57" s="75">
        <f>G58+G60</f>
        <v>15237000</v>
      </c>
      <c r="H57" s="14"/>
      <c r="I57" s="75">
        <f>I58+I60</f>
        <v>3808250</v>
      </c>
      <c r="J57" s="101">
        <f>I57/G57*100</f>
        <v>24.993437028286408</v>
      </c>
      <c r="K57" s="75">
        <f>K58</f>
        <v>3741000</v>
      </c>
      <c r="L57" s="111">
        <f>I57/K57*100</f>
        <v>101.797647687784</v>
      </c>
    </row>
    <row r="58" spans="1:12" s="4" customFormat="1" ht="43.5" customHeight="1">
      <c r="A58" s="17"/>
      <c r="B58" s="11"/>
      <c r="C58" s="24"/>
      <c r="D58" s="38"/>
      <c r="E58" s="53" t="s">
        <v>140</v>
      </c>
      <c r="F58" s="76" t="s">
        <v>80</v>
      </c>
      <c r="G58" s="77">
        <v>15124000</v>
      </c>
      <c r="H58" s="14"/>
      <c r="I58" s="77">
        <v>3780000</v>
      </c>
      <c r="J58" s="97">
        <f>I58/G58*100</f>
        <v>24.993387992594553</v>
      </c>
      <c r="K58" s="77">
        <v>3741000</v>
      </c>
      <c r="L58" s="96">
        <f>I58/K58*100</f>
        <v>101.04250200481155</v>
      </c>
    </row>
    <row r="59" spans="1:12" s="4" customFormat="1" ht="45.75" customHeight="1" hidden="1">
      <c r="A59" s="17"/>
      <c r="B59" s="11"/>
      <c r="C59" s="24"/>
      <c r="D59" s="38"/>
      <c r="E59" s="53" t="s">
        <v>41</v>
      </c>
      <c r="F59" s="76" t="s">
        <v>38</v>
      </c>
      <c r="G59" s="77">
        <v>0</v>
      </c>
      <c r="H59" s="14"/>
      <c r="I59" s="77">
        <v>0</v>
      </c>
      <c r="J59" s="92"/>
      <c r="K59" s="77">
        <v>0</v>
      </c>
      <c r="L59" s="113"/>
    </row>
    <row r="60" spans="1:12" s="4" customFormat="1" ht="72" customHeight="1">
      <c r="A60" s="17"/>
      <c r="B60" s="11"/>
      <c r="C60" s="24"/>
      <c r="D60" s="38"/>
      <c r="E60" s="53" t="s">
        <v>152</v>
      </c>
      <c r="F60" s="76" t="s">
        <v>151</v>
      </c>
      <c r="G60" s="77">
        <v>113000</v>
      </c>
      <c r="H60" s="14"/>
      <c r="I60" s="77">
        <v>28250</v>
      </c>
      <c r="J60" s="92">
        <f>I60/G60*100</f>
        <v>25</v>
      </c>
      <c r="K60" s="77">
        <v>0</v>
      </c>
      <c r="L60" s="113">
        <v>0</v>
      </c>
    </row>
    <row r="61" spans="1:12" s="4" customFormat="1" ht="49.5" customHeight="1">
      <c r="A61" s="17"/>
      <c r="B61" s="11"/>
      <c r="C61" s="24"/>
      <c r="D61" s="38"/>
      <c r="E61" s="52" t="s">
        <v>138</v>
      </c>
      <c r="F61" s="52" t="s">
        <v>56</v>
      </c>
      <c r="G61" s="75">
        <f>G63+G65+G66+G67</f>
        <v>6699424</v>
      </c>
      <c r="H61" s="14"/>
      <c r="I61" s="75">
        <f>I63+I65+I66+I67</f>
        <v>291232</v>
      </c>
      <c r="J61" s="101">
        <f>I61/G61*100</f>
        <v>4.347119991211184</v>
      </c>
      <c r="K61" s="75">
        <f>K63+K65+K67+K66</f>
        <v>264013</v>
      </c>
      <c r="L61" s="111">
        <f>I61/K61*100</f>
        <v>110.30971959714104</v>
      </c>
    </row>
    <row r="62" spans="1:12" s="4" customFormat="1" ht="61.5" customHeight="1" hidden="1">
      <c r="A62" s="17"/>
      <c r="B62" s="11"/>
      <c r="C62" s="24"/>
      <c r="D62" s="38"/>
      <c r="E62" s="54" t="s">
        <v>49</v>
      </c>
      <c r="F62" s="54" t="s">
        <v>92</v>
      </c>
      <c r="G62" s="78">
        <v>0</v>
      </c>
      <c r="H62" s="14"/>
      <c r="I62" s="78">
        <v>0</v>
      </c>
      <c r="J62" s="92">
        <v>0</v>
      </c>
      <c r="K62" s="78">
        <v>0</v>
      </c>
      <c r="L62" s="113">
        <v>0</v>
      </c>
    </row>
    <row r="63" spans="1:12" s="4" customFormat="1" ht="112.5" customHeight="1">
      <c r="A63" s="17"/>
      <c r="B63" s="11"/>
      <c r="C63" s="24"/>
      <c r="D63" s="38"/>
      <c r="E63" s="54" t="s">
        <v>139</v>
      </c>
      <c r="F63" s="79" t="s">
        <v>81</v>
      </c>
      <c r="G63" s="78">
        <v>2830299</v>
      </c>
      <c r="H63" s="14"/>
      <c r="I63" s="78">
        <v>0</v>
      </c>
      <c r="J63" s="97">
        <v>0</v>
      </c>
      <c r="K63" s="78">
        <v>0</v>
      </c>
      <c r="L63" s="96">
        <v>0</v>
      </c>
    </row>
    <row r="64" spans="1:12" s="4" customFormat="1" ht="54.75" customHeight="1" hidden="1">
      <c r="A64" s="17"/>
      <c r="B64" s="11"/>
      <c r="C64" s="24"/>
      <c r="D64" s="38"/>
      <c r="E64" s="54" t="s">
        <v>111</v>
      </c>
      <c r="F64" s="58" t="s">
        <v>112</v>
      </c>
      <c r="G64" s="78">
        <v>0</v>
      </c>
      <c r="H64" s="14"/>
      <c r="I64" s="78">
        <v>0</v>
      </c>
      <c r="J64" s="97">
        <v>0</v>
      </c>
      <c r="K64" s="78">
        <v>0</v>
      </c>
      <c r="L64" s="117">
        <v>0</v>
      </c>
    </row>
    <row r="65" spans="1:12" s="4" customFormat="1" ht="60" customHeight="1">
      <c r="A65" s="17"/>
      <c r="B65" s="11"/>
      <c r="C65" s="24"/>
      <c r="D65" s="38"/>
      <c r="E65" s="54" t="s">
        <v>137</v>
      </c>
      <c r="F65" s="80" t="s">
        <v>124</v>
      </c>
      <c r="G65" s="78">
        <v>1137710</v>
      </c>
      <c r="H65" s="14"/>
      <c r="I65" s="78">
        <v>0</v>
      </c>
      <c r="J65" s="97">
        <f>I65/G65*100</f>
        <v>0</v>
      </c>
      <c r="K65" s="78">
        <v>0</v>
      </c>
      <c r="L65" s="96">
        <v>0</v>
      </c>
    </row>
    <row r="66" spans="1:12" s="4" customFormat="1" ht="56.25" customHeight="1">
      <c r="A66" s="17"/>
      <c r="B66" s="11"/>
      <c r="C66" s="24"/>
      <c r="D66" s="38"/>
      <c r="E66" s="100" t="s">
        <v>129</v>
      </c>
      <c r="F66" s="79" t="s">
        <v>128</v>
      </c>
      <c r="G66" s="78">
        <v>1566486</v>
      </c>
      <c r="H66" s="14"/>
      <c r="I66" s="78">
        <v>0</v>
      </c>
      <c r="J66" s="97">
        <f>I66/G66*100</f>
        <v>0</v>
      </c>
      <c r="K66" s="78">
        <v>0</v>
      </c>
      <c r="L66" s="96">
        <v>0</v>
      </c>
    </row>
    <row r="67" spans="1:12" s="4" customFormat="1" ht="72" customHeight="1">
      <c r="A67" s="17"/>
      <c r="B67" s="11"/>
      <c r="C67" s="24"/>
      <c r="D67" s="38"/>
      <c r="E67" s="55" t="s">
        <v>130</v>
      </c>
      <c r="F67" s="55" t="s">
        <v>118</v>
      </c>
      <c r="G67" s="78">
        <v>1164929</v>
      </c>
      <c r="H67" s="14"/>
      <c r="I67" s="78">
        <v>291232</v>
      </c>
      <c r="J67" s="108">
        <v>100</v>
      </c>
      <c r="K67" s="78">
        <v>264013</v>
      </c>
      <c r="L67" s="118">
        <f>I67/K67*100</f>
        <v>110.30971959714104</v>
      </c>
    </row>
    <row r="68" spans="1:12" s="4" customFormat="1" ht="50.25" customHeight="1">
      <c r="A68" s="17"/>
      <c r="B68" s="11"/>
      <c r="C68" s="24"/>
      <c r="D68" s="38"/>
      <c r="E68" s="52" t="s">
        <v>145</v>
      </c>
      <c r="F68" s="52" t="s">
        <v>120</v>
      </c>
      <c r="G68" s="81">
        <f>G69</f>
        <v>205170</v>
      </c>
      <c r="H68" s="14"/>
      <c r="I68" s="81">
        <f>I69</f>
        <v>37647.97</v>
      </c>
      <c r="J68" s="101">
        <f>J69</f>
        <v>18.34964663449822</v>
      </c>
      <c r="K68" s="81">
        <f>K69</f>
        <v>53384</v>
      </c>
      <c r="L68" s="111">
        <f>L69</f>
        <v>70.52294695039713</v>
      </c>
    </row>
    <row r="69" spans="1:12" s="4" customFormat="1" ht="65.25" customHeight="1">
      <c r="A69" s="17" t="s">
        <v>36</v>
      </c>
      <c r="B69" s="11" t="s">
        <v>19</v>
      </c>
      <c r="C69" s="24">
        <v>60</v>
      </c>
      <c r="D69" s="38"/>
      <c r="E69" s="53" t="s">
        <v>131</v>
      </c>
      <c r="F69" s="76" t="s">
        <v>82</v>
      </c>
      <c r="G69" s="82">
        <v>205170</v>
      </c>
      <c r="H69" s="14"/>
      <c r="I69" s="82">
        <v>37647.97</v>
      </c>
      <c r="J69" s="92">
        <f>I69/G69*100</f>
        <v>18.34964663449822</v>
      </c>
      <c r="K69" s="82">
        <v>53384</v>
      </c>
      <c r="L69" s="113">
        <f>I69/K69*100</f>
        <v>70.52294695039713</v>
      </c>
    </row>
    <row r="70" spans="1:12" s="4" customFormat="1" ht="0.75" customHeight="1" hidden="1">
      <c r="A70" s="17" t="s">
        <v>37</v>
      </c>
      <c r="B70" s="11" t="s">
        <v>20</v>
      </c>
      <c r="C70" s="24">
        <v>1640.5</v>
      </c>
      <c r="D70" s="38"/>
      <c r="E70" s="53"/>
      <c r="F70" s="76"/>
      <c r="G70" s="77">
        <v>0</v>
      </c>
      <c r="H70" s="14"/>
      <c r="I70" s="77">
        <v>0</v>
      </c>
      <c r="J70" s="92"/>
      <c r="K70" s="77">
        <v>0</v>
      </c>
      <c r="L70" s="113"/>
    </row>
    <row r="71" spans="1:12" s="4" customFormat="1" ht="42.75" customHeight="1" hidden="1">
      <c r="A71" s="17"/>
      <c r="B71" s="11"/>
      <c r="C71" s="24"/>
      <c r="D71" s="38"/>
      <c r="E71" s="54"/>
      <c r="F71" s="79"/>
      <c r="G71" s="78">
        <v>0</v>
      </c>
      <c r="H71" s="14"/>
      <c r="I71" s="78">
        <v>0</v>
      </c>
      <c r="J71" s="92"/>
      <c r="K71" s="78">
        <v>0</v>
      </c>
      <c r="L71" s="113"/>
    </row>
    <row r="72" spans="1:12" s="4" customFormat="1" ht="31.5" customHeight="1" hidden="1">
      <c r="A72" s="17"/>
      <c r="B72" s="11"/>
      <c r="C72" s="24"/>
      <c r="D72" s="38"/>
      <c r="E72" s="53" t="s">
        <v>43</v>
      </c>
      <c r="F72" s="76" t="s">
        <v>42</v>
      </c>
      <c r="G72" s="78">
        <v>0</v>
      </c>
      <c r="H72" s="14"/>
      <c r="I72" s="78">
        <v>0</v>
      </c>
      <c r="J72" s="92"/>
      <c r="K72" s="78">
        <v>0</v>
      </c>
      <c r="L72" s="113"/>
    </row>
    <row r="73" spans="1:12" s="4" customFormat="1" ht="36" customHeight="1">
      <c r="A73" s="17"/>
      <c r="B73" s="11"/>
      <c r="C73" s="24"/>
      <c r="D73" s="38"/>
      <c r="E73" s="52" t="s">
        <v>136</v>
      </c>
      <c r="F73" s="46" t="s">
        <v>57</v>
      </c>
      <c r="G73" s="81">
        <f>G74+G75+G76</f>
        <v>979176</v>
      </c>
      <c r="H73" s="83"/>
      <c r="I73" s="81">
        <f>I74+I75+I76</f>
        <v>79684.12</v>
      </c>
      <c r="J73" s="101">
        <f>I73/G73*100</f>
        <v>8.137875111318088</v>
      </c>
      <c r="K73" s="81">
        <f>K74+K75+K76</f>
        <v>254115.7</v>
      </c>
      <c r="L73" s="111">
        <f>L75</f>
        <v>31.357417113543157</v>
      </c>
    </row>
    <row r="74" spans="1:12" s="4" customFormat="1" ht="99.75" customHeight="1" hidden="1">
      <c r="A74" s="17"/>
      <c r="B74" s="11"/>
      <c r="C74" s="24"/>
      <c r="D74" s="38"/>
      <c r="E74" s="53" t="s">
        <v>58</v>
      </c>
      <c r="F74" s="80" t="s">
        <v>59</v>
      </c>
      <c r="G74" s="84">
        <v>0</v>
      </c>
      <c r="H74" s="83"/>
      <c r="I74" s="84">
        <v>0</v>
      </c>
      <c r="J74" s="92"/>
      <c r="K74" s="84">
        <v>0</v>
      </c>
      <c r="L74" s="113"/>
    </row>
    <row r="75" spans="1:12" s="4" customFormat="1" ht="121.5" customHeight="1">
      <c r="A75" s="17"/>
      <c r="B75" s="11"/>
      <c r="C75" s="24"/>
      <c r="D75" s="38"/>
      <c r="E75" s="53" t="s">
        <v>135</v>
      </c>
      <c r="F75" s="80" t="s">
        <v>83</v>
      </c>
      <c r="G75" s="78">
        <v>979176</v>
      </c>
      <c r="H75" s="14"/>
      <c r="I75" s="78">
        <v>79684.12</v>
      </c>
      <c r="J75" s="97">
        <f>I75/G75*100</f>
        <v>8.137875111318088</v>
      </c>
      <c r="K75" s="78">
        <v>254115.7</v>
      </c>
      <c r="L75" s="96">
        <f>I75/K75*100</f>
        <v>31.357417113543157</v>
      </c>
    </row>
    <row r="76" spans="1:12" s="4" customFormat="1" ht="83.25" customHeight="1" hidden="1">
      <c r="A76" s="17"/>
      <c r="B76" s="11"/>
      <c r="C76" s="24"/>
      <c r="D76" s="38"/>
      <c r="E76" s="54" t="s">
        <v>85</v>
      </c>
      <c r="F76" s="54" t="s">
        <v>86</v>
      </c>
      <c r="G76" s="78">
        <v>0</v>
      </c>
      <c r="H76" s="14"/>
      <c r="I76" s="78">
        <v>0</v>
      </c>
      <c r="J76" s="109">
        <v>0</v>
      </c>
      <c r="K76" s="78">
        <v>0</v>
      </c>
      <c r="L76" s="119">
        <v>0</v>
      </c>
    </row>
    <row r="77" spans="1:12" s="4" customFormat="1" ht="35.25" customHeight="1" hidden="1">
      <c r="A77" s="17"/>
      <c r="B77" s="11"/>
      <c r="C77" s="24"/>
      <c r="D77" s="38"/>
      <c r="E77" s="85" t="s">
        <v>54</v>
      </c>
      <c r="F77" s="86" t="s">
        <v>53</v>
      </c>
      <c r="G77" s="87">
        <v>0</v>
      </c>
      <c r="H77" s="14"/>
      <c r="I77" s="87">
        <v>0</v>
      </c>
      <c r="J77" s="110"/>
      <c r="K77" s="87">
        <v>0</v>
      </c>
      <c r="L77" s="119"/>
    </row>
    <row r="78" spans="1:12" s="4" customFormat="1" ht="30" customHeight="1" hidden="1">
      <c r="A78" s="17"/>
      <c r="B78" s="11"/>
      <c r="C78" s="24"/>
      <c r="D78" s="38"/>
      <c r="E78" s="54" t="s">
        <v>50</v>
      </c>
      <c r="F78" s="80" t="s">
        <v>52</v>
      </c>
      <c r="G78" s="78">
        <v>0</v>
      </c>
      <c r="H78" s="14"/>
      <c r="I78" s="78">
        <v>0</v>
      </c>
      <c r="J78" s="110"/>
      <c r="K78" s="78">
        <v>0</v>
      </c>
      <c r="L78" s="119"/>
    </row>
    <row r="79" spans="1:12" s="4" customFormat="1" ht="29.25" customHeight="1" hidden="1">
      <c r="A79" s="17"/>
      <c r="B79" s="11"/>
      <c r="C79" s="24"/>
      <c r="D79" s="38"/>
      <c r="E79" s="54" t="s">
        <v>51</v>
      </c>
      <c r="F79" s="80" t="s">
        <v>52</v>
      </c>
      <c r="G79" s="78">
        <v>0</v>
      </c>
      <c r="H79" s="14"/>
      <c r="I79" s="78">
        <v>0</v>
      </c>
      <c r="J79" s="110"/>
      <c r="K79" s="78">
        <v>0</v>
      </c>
      <c r="L79" s="119"/>
    </row>
    <row r="80" spans="1:12" s="4" customFormat="1" ht="29.25" customHeight="1">
      <c r="A80" s="17"/>
      <c r="B80" s="11"/>
      <c r="C80" s="24"/>
      <c r="D80" s="38"/>
      <c r="E80" s="85" t="s">
        <v>146</v>
      </c>
      <c r="F80" s="86" t="s">
        <v>132</v>
      </c>
      <c r="G80" s="103">
        <f>G81</f>
        <v>71215</v>
      </c>
      <c r="H80" s="89"/>
      <c r="I80" s="87">
        <f>I81</f>
        <v>0</v>
      </c>
      <c r="J80" s="121">
        <v>0</v>
      </c>
      <c r="K80" s="87">
        <f>K81</f>
        <v>0</v>
      </c>
      <c r="L80" s="122">
        <f>L81</f>
        <v>0</v>
      </c>
    </row>
    <row r="81" spans="1:12" s="4" customFormat="1" ht="39" customHeight="1" thickBot="1">
      <c r="A81" s="17"/>
      <c r="B81" s="11"/>
      <c r="C81" s="24"/>
      <c r="D81" s="38"/>
      <c r="E81" s="102" t="s">
        <v>133</v>
      </c>
      <c r="F81" s="80" t="s">
        <v>134</v>
      </c>
      <c r="G81" s="120">
        <v>71215</v>
      </c>
      <c r="H81" s="57"/>
      <c r="I81" s="120">
        <v>0</v>
      </c>
      <c r="J81" s="108">
        <v>0</v>
      </c>
      <c r="K81" s="78">
        <v>0</v>
      </c>
      <c r="L81" s="118">
        <v>0</v>
      </c>
    </row>
    <row r="82" spans="1:12" s="3" customFormat="1" ht="15">
      <c r="A82" s="130" t="s">
        <v>11</v>
      </c>
      <c r="B82" s="130"/>
      <c r="C82" s="20" t="e">
        <f>C8+C56</f>
        <v>#REF!</v>
      </c>
      <c r="D82" s="34"/>
      <c r="E82" s="123" t="s">
        <v>11</v>
      </c>
      <c r="F82" s="123"/>
      <c r="G82" s="88">
        <f>G8+G55</f>
        <v>31056263.65</v>
      </c>
      <c r="H82" s="89"/>
      <c r="I82" s="88">
        <f>I8+I55</f>
        <v>5680013.13</v>
      </c>
      <c r="J82" s="101">
        <f>I82/G82*100</f>
        <v>18.289428483777055</v>
      </c>
      <c r="K82" s="88">
        <f>K8+K55</f>
        <v>5998113.94</v>
      </c>
      <c r="L82" s="111">
        <f>I82/K82*100</f>
        <v>94.69665276148454</v>
      </c>
    </row>
    <row r="83" spans="1:4" ht="47.25" customHeight="1">
      <c r="A83" s="129"/>
      <c r="B83" s="129"/>
      <c r="C83" s="129"/>
      <c r="D83" s="39"/>
    </row>
    <row r="84" spans="1:4" s="14" customFormat="1" ht="12.75">
      <c r="A84" s="128"/>
      <c r="B84" s="128"/>
      <c r="C84" s="128"/>
      <c r="D84" s="32"/>
    </row>
  </sheetData>
  <sheetProtection/>
  <mergeCells count="11">
    <mergeCell ref="E4:L4"/>
    <mergeCell ref="E82:F82"/>
    <mergeCell ref="G2:H2"/>
    <mergeCell ref="A2:C2"/>
    <mergeCell ref="A1:C1"/>
    <mergeCell ref="I2:L2"/>
    <mergeCell ref="A84:C84"/>
    <mergeCell ref="A83:C83"/>
    <mergeCell ref="A82:B82"/>
    <mergeCell ref="A3:C3"/>
    <mergeCell ref="A4:C4"/>
  </mergeCells>
  <printOptions horizontalCentered="1"/>
  <pageMargins left="0.7874015748031497" right="0.7874015748031497" top="0.5118110236220472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2020-05-03T03:44:28Z</cp:lastPrinted>
  <dcterms:created xsi:type="dcterms:W3CDTF">2004-11-16T05:58:34Z</dcterms:created>
  <dcterms:modified xsi:type="dcterms:W3CDTF">2020-05-20T06:19:30Z</dcterms:modified>
  <cp:category/>
  <cp:version/>
  <cp:contentType/>
  <cp:contentStatus/>
</cp:coreProperties>
</file>