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7" i="1"/>
  <c r="D99"/>
  <c r="E99"/>
  <c r="E97"/>
  <c r="D97"/>
  <c r="F64"/>
  <c r="F63" s="1"/>
  <c r="F62"/>
  <c r="F61" s="1"/>
  <c r="F60"/>
  <c r="F59" s="1"/>
  <c r="E63"/>
  <c r="D63"/>
  <c r="E61"/>
  <c r="D61"/>
  <c r="E59"/>
  <c r="D59"/>
  <c r="F11" l="1"/>
  <c r="F10" s="1"/>
  <c r="F9" s="1"/>
  <c r="F12"/>
  <c r="E11"/>
  <c r="E10" s="1"/>
  <c r="E9" s="1"/>
  <c r="D12"/>
  <c r="D11" s="1"/>
  <c r="D10" s="1"/>
  <c r="D9" s="1"/>
  <c r="F115"/>
  <c r="E142"/>
  <c r="D142"/>
  <c r="F144"/>
  <c r="F145"/>
  <c r="E155"/>
  <c r="D155"/>
  <c r="F82"/>
  <c r="E82"/>
  <c r="E81" s="1"/>
  <c r="E80" s="1"/>
  <c r="E79" s="1"/>
  <c r="D82"/>
  <c r="F84"/>
  <c r="E84"/>
  <c r="D84"/>
  <c r="D81" s="1"/>
  <c r="D80" s="1"/>
  <c r="D79" s="1"/>
  <c r="F55"/>
  <c r="F73"/>
  <c r="E73"/>
  <c r="D73"/>
  <c r="F48"/>
  <c r="F47" s="1"/>
  <c r="F46" s="1"/>
  <c r="F45" s="1"/>
  <c r="E48"/>
  <c r="E47" s="1"/>
  <c r="E46" s="1"/>
  <c r="E45" s="1"/>
  <c r="D48"/>
  <c r="D47" s="1"/>
  <c r="D46" s="1"/>
  <c r="D45" s="1"/>
  <c r="F26"/>
  <c r="F25" s="1"/>
  <c r="F24" s="1"/>
  <c r="E26"/>
  <c r="E25" s="1"/>
  <c r="E24" s="1"/>
  <c r="E161" s="1"/>
  <c r="F30"/>
  <c r="F29" s="1"/>
  <c r="E30"/>
  <c r="E29" s="1"/>
  <c r="D27"/>
  <c r="D26" s="1"/>
  <c r="D30"/>
  <c r="D29" s="1"/>
  <c r="D36"/>
  <c r="D35" s="1"/>
  <c r="D25" l="1"/>
  <c r="D24" s="1"/>
  <c r="E157" l="1"/>
  <c r="D157"/>
  <c r="F158"/>
  <c r="F157" s="1"/>
  <c r="F160"/>
  <c r="E159"/>
  <c r="D159"/>
  <c r="E153"/>
  <c r="D153"/>
  <c r="F154"/>
  <c r="F153" s="1"/>
  <c r="E113"/>
  <c r="F159" l="1"/>
  <c r="D123"/>
  <c r="E123"/>
  <c r="F125"/>
  <c r="F129"/>
  <c r="D93"/>
  <c r="D95"/>
  <c r="F106"/>
  <c r="E106"/>
  <c r="D106"/>
  <c r="D108"/>
  <c r="E108"/>
  <c r="E107" s="1"/>
  <c r="F107"/>
  <c r="F108" s="1"/>
  <c r="F71"/>
  <c r="D71"/>
  <c r="E69"/>
  <c r="E68" s="1"/>
  <c r="D69"/>
  <c r="D68" s="1"/>
  <c r="F70"/>
  <c r="F69" s="1"/>
  <c r="D75"/>
  <c r="D76"/>
  <c r="D77"/>
  <c r="D43"/>
  <c r="D42" s="1"/>
  <c r="D41" s="1"/>
  <c r="E41"/>
  <c r="E42"/>
  <c r="E43"/>
  <c r="F42"/>
  <c r="F41" s="1"/>
  <c r="F43"/>
  <c r="F19"/>
  <c r="F20"/>
  <c r="F21"/>
  <c r="F22"/>
  <c r="E19"/>
  <c r="E20"/>
  <c r="E22"/>
  <c r="E14"/>
  <c r="F18"/>
  <c r="F14" s="1"/>
  <c r="F151"/>
  <c r="F141"/>
  <c r="F140" s="1"/>
  <c r="E140"/>
  <c r="D140"/>
  <c r="F135"/>
  <c r="D136"/>
  <c r="F137"/>
  <c r="F138"/>
  <c r="F139"/>
  <c r="F143"/>
  <c r="E146"/>
  <c r="D146"/>
  <c r="F147"/>
  <c r="F148"/>
  <c r="F149"/>
  <c r="F152"/>
  <c r="F114"/>
  <c r="F118"/>
  <c r="F120"/>
  <c r="F119" s="1"/>
  <c r="F124"/>
  <c r="E128"/>
  <c r="D128"/>
  <c r="E91"/>
  <c r="F90"/>
  <c r="F89" s="1"/>
  <c r="F92"/>
  <c r="F91" s="1"/>
  <c r="F94"/>
  <c r="F93" s="1"/>
  <c r="E93"/>
  <c r="E95"/>
  <c r="F96"/>
  <c r="F95" s="1"/>
  <c r="E104"/>
  <c r="E103" s="1"/>
  <c r="E101" s="1"/>
  <c r="D104"/>
  <c r="F105"/>
  <c r="F104" s="1"/>
  <c r="F103" s="1"/>
  <c r="F101" s="1"/>
  <c r="F58"/>
  <c r="F57" s="1"/>
  <c r="E53"/>
  <c r="D53"/>
  <c r="F54"/>
  <c r="F53" s="1"/>
  <c r="F52" s="1"/>
  <c r="E66"/>
  <c r="E65" s="1"/>
  <c r="F67"/>
  <c r="F66" s="1"/>
  <c r="F65" s="1"/>
  <c r="E77"/>
  <c r="E76" s="1"/>
  <c r="E75" s="1"/>
  <c r="F78"/>
  <c r="F77" s="1"/>
  <c r="F76" s="1"/>
  <c r="F75" s="1"/>
  <c r="F40"/>
  <c r="F39" s="1"/>
  <c r="F38" s="1"/>
  <c r="E36"/>
  <c r="F37"/>
  <c r="F36" s="1"/>
  <c r="F35" s="1"/>
  <c r="F123" l="1"/>
  <c r="F17"/>
  <c r="F16" s="1"/>
  <c r="F15" s="1"/>
  <c r="F146"/>
  <c r="F128"/>
  <c r="D113"/>
  <c r="D126"/>
  <c r="E126"/>
  <c r="D91"/>
  <c r="E150"/>
  <c r="F142"/>
  <c r="E136"/>
  <c r="F136" s="1"/>
  <c r="E134"/>
  <c r="E132"/>
  <c r="E119"/>
  <c r="E117"/>
  <c r="E112"/>
  <c r="E89"/>
  <c r="E88" s="1"/>
  <c r="E52"/>
  <c r="E57"/>
  <c r="E56" s="1"/>
  <c r="E39"/>
  <c r="E38" s="1"/>
  <c r="E35"/>
  <c r="E17"/>
  <c r="E16" s="1"/>
  <c r="E15" s="1"/>
  <c r="D52"/>
  <c r="D150"/>
  <c r="D89"/>
  <c r="D132"/>
  <c r="D119"/>
  <c r="D117"/>
  <c r="D116" s="1"/>
  <c r="D103"/>
  <c r="D101" s="1"/>
  <c r="D17"/>
  <c r="D16" s="1"/>
  <c r="D15" s="1"/>
  <c r="D14" s="1"/>
  <c r="D22"/>
  <c r="D21" s="1"/>
  <c r="D39"/>
  <c r="D38" s="1"/>
  <c r="D34" s="1"/>
  <c r="D32" s="1"/>
  <c r="D57"/>
  <c r="D56" s="1"/>
  <c r="D66"/>
  <c r="D65" s="1"/>
  <c r="D134"/>
  <c r="D88" l="1"/>
  <c r="E131"/>
  <c r="F117"/>
  <c r="D131"/>
  <c r="D51"/>
  <c r="D50" s="1"/>
  <c r="E51"/>
  <c r="E50" s="1"/>
  <c r="F134"/>
  <c r="F150"/>
  <c r="D112"/>
  <c r="D111" s="1"/>
  <c r="F113"/>
  <c r="F112" s="1"/>
  <c r="F56"/>
  <c r="D122"/>
  <c r="D121" s="1"/>
  <c r="E122"/>
  <c r="E121" s="1"/>
  <c r="D87"/>
  <c r="D86" s="1"/>
  <c r="E116"/>
  <c r="E111" s="1"/>
  <c r="E34"/>
  <c r="E32" s="1"/>
  <c r="D20"/>
  <c r="D19" s="1"/>
  <c r="F131" l="1"/>
  <c r="D110"/>
  <c r="D161" s="1"/>
  <c r="D7" s="1"/>
  <c r="F122"/>
  <c r="F121" s="1"/>
  <c r="F116"/>
  <c r="F88"/>
  <c r="F87" s="1"/>
  <c r="E87"/>
  <c r="E86" s="1"/>
  <c r="F86" s="1"/>
  <c r="F50"/>
  <c r="F51"/>
  <c r="F32"/>
  <c r="F34" s="1"/>
  <c r="E110" l="1"/>
  <c r="E7" s="1"/>
  <c r="F7" s="1"/>
  <c r="F111"/>
  <c r="F110" l="1"/>
  <c r="F161"/>
  <c r="D107"/>
</calcChain>
</file>

<file path=xl/sharedStrings.xml><?xml version="1.0" encoding="utf-8"?>
<sst xmlns="http://schemas.openxmlformats.org/spreadsheetml/2006/main" count="259" uniqueCount="203">
  <si>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</si>
  <si>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</si>
  <si>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</si>
  <si>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</si>
  <si>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</si>
  <si>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</si>
  <si>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</si>
  <si>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</si>
  <si>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</si>
  <si>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</si>
  <si>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</si>
  <si>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</si>
  <si>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</si>
  <si>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</si>
  <si>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</si>
  <si>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</si>
  <si>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</si>
  <si>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</si>
  <si>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</si>
  <si>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</si>
  <si>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</si>
  <si>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</si>
  <si>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</si>
  <si>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</si>
  <si>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Расходы на реализацию мероприятий в рамках молодежной политики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</si>
  <si>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</si>
  <si>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</si>
  <si>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</si>
  <si>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</si>
  <si>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</si>
  <si>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</si>
  <si>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</si>
  <si>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</si>
  <si>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</si>
  <si>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</si>
  <si>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</si>
  <si>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</si>
  <si>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</si>
  <si>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</si>
  <si>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</si>
  <si>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</si>
  <si>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</si>
  <si>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</si>
  <si>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</si>
  <si>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</si>
  <si>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</si>
  <si>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</si>
  <si>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</si>
  <si>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</si>
  <si>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</si>
  <si>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</si>
  <si>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</si>
  <si>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</si>
  <si>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</si>
  <si>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</si>
  <si>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</si>
  <si>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</si>
  <si>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</si>
  <si>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</si>
  <si>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</si>
  <si>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</si>
  <si>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</si>
  <si>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</si>
  <si>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</si>
  <si>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</si>
  <si>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</si>
  <si>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</si>
  <si>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</si>
  <si>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</si>
  <si>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</si>
  <si>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</si>
  <si>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</si>
  <si>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</si>
  <si>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</si>
  <si>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</si>
  <si>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</si>
  <si>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</si>
  <si>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</si>
  <si>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</si>
  <si>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</si>
  <si>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</si>
  <si>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</si>
  <si>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</si>
  <si>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</si>
  <si>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</si>
  <si>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</si>
  <si>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</si>
  <si>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</si>
  <si>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</si>
  <si>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</si>
  <si>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</si>
  <si>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</si>
  <si>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</si>
  <si>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</si>
  <si>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</si>
  <si>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</si>
  <si>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</si>
  <si>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</si>
  <si>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</si>
  <si>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</si>
  <si>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</si>
  <si>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</si>
  <si>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Прочие общегосударственные расходы в рамках непрограммных расходов бюджета.</t>
  </si>
  <si>
    <t>50.0.00.17290</t>
  </si>
  <si>
    <t>05.1.01.R4970</t>
  </si>
  <si>
    <t>Расходы на реализацию мероприятий по формированию современной городской среды</t>
  </si>
  <si>
    <t>Расходы на финансирование мероприятий по формированию современной городской среды за  счёт средств поселения</t>
  </si>
  <si>
    <t>24.1.01.12440</t>
  </si>
  <si>
    <t>Расходы на финансирование дорожного хозяйства за счёт средств поселения</t>
  </si>
  <si>
    <t>Расходы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</si>
  <si>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% выполнения</t>
  </si>
  <si>
    <t>14.2.00.00000</t>
  </si>
  <si>
    <t>Мероприятия по поддержке коммунального хозяйства</t>
  </si>
  <si>
    <t>Устойчивое функционирование бани с.Великое в целях улучшения качества предоставляемых услуг</t>
  </si>
  <si>
    <t>14.2.04.00000</t>
  </si>
  <si>
    <t>Субсидия на возмещение убытков, связанных с оказанием банных услуг по тарифам, не обеспечивающим возмещение издержек</t>
  </si>
  <si>
    <t>14.2.04.17040</t>
  </si>
  <si>
    <t>Мероприятия по содержанию муниципального жилищного фонда</t>
  </si>
  <si>
    <t>36.2.07.17280</t>
  </si>
  <si>
    <t>5.0.00.17240</t>
  </si>
  <si>
    <t>Доплата к пенсии за выслугу лет гражданам, замещающим должности муниципальной службы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</si>
  <si>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 xml:space="preserve">«Доступная среда»  </t>
    </r>
  </si>
  <si>
    <t>Расходы по обеспечению безопасности людей  на водных объектах,  охране их жизни и здоровья</t>
  </si>
  <si>
    <t>10.2.10.17650</t>
  </si>
  <si>
    <t>10.2.10.0000</t>
  </si>
  <si>
    <t>10.2.00.0000</t>
  </si>
  <si>
    <t>Мероприятия по обеспечению безопасности людей на водных объектах</t>
  </si>
  <si>
    <t>Слздание условий для обеспечения безопасности людей на водных объетах, пропаганда безопасного поведения людей на водоемах</t>
  </si>
  <si>
    <t>14.1.04.16900</t>
  </si>
  <si>
    <t>14.1.04.00000</t>
  </si>
  <si>
    <t>Улучшение санитарно-эпидемиологического состояния территории</t>
  </si>
  <si>
    <t>Расходы на  реализацию мероприятий по борьбе с борщевиком Сосновского</t>
  </si>
  <si>
    <t>14.1.04.17251</t>
  </si>
  <si>
    <t>Расходы на  оборудование, ремонт и содержание мест(площадок) накопления твердых коммунальных отходов</t>
  </si>
  <si>
    <t>14.1.04.76900</t>
  </si>
  <si>
    <t>24.3.01.17230</t>
  </si>
  <si>
    <t>24.3.01.00000</t>
  </si>
  <si>
    <t>24.3.00.00000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</si>
  <si>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</si>
  <si>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</si>
  <si>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Мероприятия на реализацию муниципальной целевой программы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</si>
  <si>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50.0.00.17750</t>
  </si>
  <si>
    <t>Расходы на обеспечение казначейской системы исполнения бюджета</t>
  </si>
  <si>
    <t>Расходы на содержание руководителя контрольно-счетной комиссии</t>
  </si>
  <si>
    <t xml:space="preserve">Муниципальная  программа «Доступная среда в Великосельском сельском поселении»среда»  </t>
  </si>
  <si>
    <t xml:space="preserve">Муниципальная целевая программа «Доступная среда »  </t>
  </si>
  <si>
    <t>2021 год                    (руб.)план</t>
  </si>
  <si>
    <t>2021 год факт</t>
  </si>
  <si>
    <t>Муниципальная  программа «Современная городская среда в Великосельском сельском поселении»</t>
  </si>
  <si>
    <t>06.0.00.00000</t>
  </si>
  <si>
    <t>Муниципальная целевая программа «Формирование современной городской среды Великосельского сельского поселения»</t>
  </si>
  <si>
    <t>06.1.00.00000</t>
  </si>
  <si>
    <t>Обеспечение  мероприятий по формированию современной городской среды</t>
  </si>
  <si>
    <t>06.1.01.00000</t>
  </si>
  <si>
    <t>06.1.01.15550</t>
  </si>
  <si>
    <t xml:space="preserve"> 06.1.F2.00000</t>
  </si>
  <si>
    <t>06.1.F2.55550</t>
  </si>
  <si>
    <t>Расходы в области физической культуры и спорта</t>
  </si>
  <si>
    <t>13.1.01.17480</t>
  </si>
  <si>
    <t>Создание условий для спортивно-массовой работы с насалением</t>
  </si>
  <si>
    <t>13.1.01.00000</t>
  </si>
  <si>
    <t>Муниципальная целевая программа « Развитие физической культуры и спорта в Великосельском сельском поселении»</t>
  </si>
  <si>
    <t>13.1.00.00000</t>
  </si>
  <si>
    <t>Муниципальная программа « Развитие физической культуры и спорта в Великосельском сельском поселении»</t>
  </si>
  <si>
    <t>13.0.00.00000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</si>
  <si>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</si>
  <si>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15.1.01.72880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</si>
  <si>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</si>
  <si>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15.1.01.12880</t>
  </si>
  <si>
    <t>Обеспечение сельского населения социально-значимыми потребительскими товарами</t>
  </si>
  <si>
    <t>15.1.01.00000</t>
  </si>
  <si>
    <t>Муниципальная программа «Экономическое развитие и инновационная экономика  Великосельского сельского поселения»</t>
  </si>
  <si>
    <t>15.1.00.00000</t>
  </si>
  <si>
    <t>15.0.00.00000</t>
  </si>
  <si>
    <t>Расходы на  обеспечение жителей поселения услугами организаций культуры</t>
  </si>
  <si>
    <t>50.0.00.17790</t>
  </si>
  <si>
    <t>02.1.01.17470</t>
  </si>
  <si>
    <t>Создание условий для патриотического воспитания молодежи и роста ее социально-общественной активности</t>
  </si>
  <si>
    <t>02.1.01.00000</t>
  </si>
  <si>
    <t>Муниципальная целевая программа « Молодежная политика Великосельского сельского поселения»</t>
  </si>
  <si>
    <t>02.1.00.00000</t>
  </si>
  <si>
    <t>Муниципальная программа « Молодежная политика Великосельского сельского поселения»</t>
  </si>
  <si>
    <t>02.0.00.00000</t>
  </si>
  <si>
    <t>Код ГРБС , Наименование главного распорядителя бюджетных средств</t>
  </si>
  <si>
    <t>857 , Администрация Великосельского сельского поселения</t>
  </si>
  <si>
    <t>Расходы на реализацию муниципальной целевой программы «Благоустройство Великосельского сельского поселения (Реализация мероприятий инициативного бюджетирования средства поселения)</t>
  </si>
  <si>
    <t>14.1.02.15350</t>
  </si>
  <si>
    <t>Расходы на реализацию мероприятий инициативного бюджетирования на территории Ярославской области (поддержка местных инициатив)</t>
  </si>
  <si>
    <t>14.1.02.75350</t>
  </si>
  <si>
    <t>Расходы на реализацию муниципальной целевой программы «Благоустройство Великосельского сельского поселения»(благоустройство дворовых территорий и территорий для выгула животных)</t>
  </si>
  <si>
    <t>14.1.02.70410</t>
  </si>
  <si>
    <t>Расходы на приведение в нормативное состояние автомобильных дорог местного значения, обеспечивающих подъезды к объектам социального назначения (средства поселения)</t>
  </si>
  <si>
    <t>24.1.01.17350</t>
  </si>
  <si>
    <t>Расходы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</si>
  <si>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24.1.01.77350</t>
  </si>
  <si>
    <t>50.0.00.17351</t>
  </si>
  <si>
    <t xml:space="preserve">Приложение 5 к  Решению Муниципального Совета Великосельского сельского поселения      от ..2023 г. №   </t>
  </si>
  <si>
    <t xml:space="preserve">Ведомственная структура расходов бюджета Великосельского сельского поселения за  1 квартал 2023 год </t>
  </si>
  <si>
    <t>план 2023 год                  (руб.)</t>
  </si>
  <si>
    <t>1 кв. 2023 год факт (руб.)</t>
  </si>
  <si>
    <t>50.0.00.17680</t>
  </si>
  <si>
    <t>Расходы на выполнение других обязательств государства</t>
  </si>
  <si>
    <t>Выполнение других обязательств государства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</si>
</sst>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43" fontId="14" fillId="0" borderId="0" applyFont="0" applyFill="0" applyBorder="0" applyAlignment="0" applyProtection="0"/>
  </cellStyleXfs>
  <cellXfs count="15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0" fillId="0" borderId="0" xfId="0" applyFill="1"/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2" fontId="13" fillId="0" borderId="29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/>
    </xf>
    <xf numFmtId="2" fontId="1" fillId="0" borderId="8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 shrinkToFit="1"/>
    </xf>
    <xf numFmtId="0" fontId="2" fillId="0" borderId="1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3" fontId="1" fillId="2" borderId="24" xfId="2" applyFont="1" applyFill="1" applyBorder="1" applyAlignment="1">
      <alignment horizontal="center" vertical="center" wrapText="1"/>
    </xf>
    <xf numFmtId="43" fontId="5" fillId="2" borderId="12" xfId="2" applyFont="1" applyFill="1" applyBorder="1" applyAlignment="1">
      <alignment horizontal="right" vertical="center"/>
    </xf>
    <xf numFmtId="2" fontId="1" fillId="2" borderId="30" xfId="0" applyNumberFormat="1" applyFont="1" applyFill="1" applyBorder="1" applyAlignment="1">
      <alignment horizontal="center" vertical="center"/>
    </xf>
    <xf numFmtId="43" fontId="15" fillId="2" borderId="11" xfId="2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43" fontId="15" fillId="2" borderId="12" xfId="2" applyFont="1" applyFill="1" applyBorder="1" applyAlignment="1">
      <alignment horizontal="right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topLeftCell="A152" workbookViewId="0">
      <selection activeCell="E26" sqref="E26"/>
    </sheetView>
  </sheetViews>
  <sheetFormatPr defaultRowHeight="14.4"/>
  <cols>
    <col min="1" max="1" width="54.88671875" customWidth="1"/>
    <col min="2" max="2" width="15.109375" customWidth="1"/>
    <col min="3" max="3" width="8.109375" customWidth="1"/>
    <col min="4" max="4" width="16.21875" customWidth="1"/>
    <col min="5" max="5" width="12.44140625" customWidth="1"/>
    <col min="6" max="6" width="10.5546875" bestFit="1" customWidth="1"/>
  </cols>
  <sheetData>
    <row r="1" spans="1:6" ht="15.6" customHeight="1">
      <c r="A1" s="35"/>
      <c r="B1" s="35"/>
      <c r="C1" s="133" t="s">
        <v>196</v>
      </c>
      <c r="D1" s="133"/>
      <c r="E1" s="133"/>
      <c r="F1" s="133"/>
    </row>
    <row r="2" spans="1:6" ht="43.2" customHeight="1">
      <c r="A2" s="36"/>
      <c r="B2" s="36"/>
      <c r="C2" s="133"/>
      <c r="D2" s="133"/>
      <c r="E2" s="133"/>
      <c r="F2" s="133"/>
    </row>
    <row r="3" spans="1:6" ht="15.6" hidden="1" customHeight="1">
      <c r="A3" s="35"/>
      <c r="B3" s="35"/>
      <c r="C3" s="133"/>
      <c r="D3" s="133"/>
      <c r="E3" s="133"/>
      <c r="F3" s="133"/>
    </row>
    <row r="4" spans="1:6" ht="15.6" hidden="1" customHeight="1">
      <c r="A4" s="1"/>
      <c r="B4" s="1"/>
      <c r="C4" s="133"/>
      <c r="D4" s="133"/>
      <c r="E4" s="133"/>
      <c r="F4" s="133"/>
    </row>
    <row r="5" spans="1:6" ht="60.75" customHeight="1">
      <c r="A5" s="134" t="s">
        <v>197</v>
      </c>
      <c r="B5" s="134"/>
      <c r="C5" s="134"/>
      <c r="D5" s="134"/>
    </row>
    <row r="6" spans="1:6" ht="60.75" customHeight="1">
      <c r="A6" s="142" t="s">
        <v>183</v>
      </c>
      <c r="B6" s="143"/>
      <c r="C6" s="144"/>
      <c r="D6" s="99" t="s">
        <v>198</v>
      </c>
      <c r="E6" s="47" t="s">
        <v>199</v>
      </c>
      <c r="F6" s="16" t="s">
        <v>110</v>
      </c>
    </row>
    <row r="7" spans="1:6" ht="25.2" customHeight="1" thickBot="1">
      <c r="A7" s="145" t="s">
        <v>184</v>
      </c>
      <c r="B7" s="145"/>
      <c r="C7" s="146"/>
      <c r="D7" s="100">
        <f>D161</f>
        <v>29142709.979999997</v>
      </c>
      <c r="E7" s="101">
        <f>E161</f>
        <v>5723874.1299999999</v>
      </c>
      <c r="F7" s="102">
        <f>E7/D7*100</f>
        <v>19.640843744209683</v>
      </c>
    </row>
    <row r="8" spans="1:6" ht="47.4" thickBot="1">
      <c r="A8" s="45" t="s">
        <v>0</v>
      </c>
      <c r="B8" s="46" t="s">
        <v>1</v>
      </c>
      <c r="C8" s="3" t="s">
        <v>2</v>
      </c>
      <c r="D8" s="15" t="s">
        <v>146</v>
      </c>
      <c r="E8" s="19" t="s">
        <v>147</v>
      </c>
      <c r="F8" s="16" t="s">
        <v>110</v>
      </c>
    </row>
    <row r="9" spans="1:6" ht="31.8" thickBot="1">
      <c r="A9" s="43" t="s">
        <v>181</v>
      </c>
      <c r="B9" s="44" t="s">
        <v>182</v>
      </c>
      <c r="C9" s="49"/>
      <c r="D9" s="20">
        <f t="shared" ref="D9:F11" si="0">D10</f>
        <v>10000</v>
      </c>
      <c r="E9" s="50">
        <f t="shared" si="0"/>
        <v>0</v>
      </c>
      <c r="F9" s="54">
        <f t="shared" si="0"/>
        <v>0</v>
      </c>
    </row>
    <row r="10" spans="1:6" ht="31.8" thickBot="1">
      <c r="A10" s="43" t="s">
        <v>179</v>
      </c>
      <c r="B10" s="44" t="s">
        <v>180</v>
      </c>
      <c r="C10" s="49"/>
      <c r="D10" s="20">
        <f t="shared" si="0"/>
        <v>10000</v>
      </c>
      <c r="E10" s="50">
        <f t="shared" si="0"/>
        <v>0</v>
      </c>
      <c r="F10" s="54">
        <f t="shared" si="0"/>
        <v>0</v>
      </c>
    </row>
    <row r="11" spans="1:6" ht="47.4" thickBot="1">
      <c r="A11" s="48" t="s">
        <v>177</v>
      </c>
      <c r="B11" s="42" t="s">
        <v>178</v>
      </c>
      <c r="C11" s="3"/>
      <c r="D11" s="26">
        <f t="shared" si="0"/>
        <v>10000</v>
      </c>
      <c r="E11" s="51">
        <f t="shared" si="0"/>
        <v>0</v>
      </c>
      <c r="F11" s="52">
        <f t="shared" si="0"/>
        <v>0</v>
      </c>
    </row>
    <row r="12" spans="1:6" ht="31.8" thickBot="1">
      <c r="A12" s="42" t="s">
        <v>24</v>
      </c>
      <c r="B12" s="47" t="s">
        <v>176</v>
      </c>
      <c r="C12" s="3"/>
      <c r="D12" s="26">
        <f>D13</f>
        <v>10000</v>
      </c>
      <c r="E12" s="51">
        <v>0</v>
      </c>
      <c r="F12" s="53">
        <f>F13</f>
        <v>0</v>
      </c>
    </row>
    <row r="13" spans="1:6" ht="31.8" thickBot="1">
      <c r="A13" s="42" t="s">
        <v>17</v>
      </c>
      <c r="B13" s="47"/>
      <c r="C13" s="3">
        <v>200</v>
      </c>
      <c r="D13" s="26">
        <v>10000</v>
      </c>
      <c r="E13" s="51">
        <v>0</v>
      </c>
      <c r="F13" s="53">
        <v>0</v>
      </c>
    </row>
    <row r="14" spans="1:6" ht="31.2" customHeight="1" thickBot="1">
      <c r="A14" s="37" t="s">
        <v>144</v>
      </c>
      <c r="B14" s="11" t="s">
        <v>97</v>
      </c>
      <c r="C14" s="2"/>
      <c r="D14" s="20">
        <f t="shared" ref="D14:E17" si="1">SUM(D15)</f>
        <v>10000</v>
      </c>
      <c r="E14" s="21">
        <f>E18</f>
        <v>0</v>
      </c>
      <c r="F14" s="22">
        <f>F18</f>
        <v>0</v>
      </c>
    </row>
    <row r="15" spans="1:6" ht="31.8" thickBot="1">
      <c r="A15" s="28" t="s">
        <v>145</v>
      </c>
      <c r="B15" s="12" t="s">
        <v>99</v>
      </c>
      <c r="C15" s="5"/>
      <c r="D15" s="23">
        <f t="shared" si="1"/>
        <v>10000</v>
      </c>
      <c r="E15" s="24">
        <f t="shared" si="1"/>
        <v>0</v>
      </c>
      <c r="F15" s="25">
        <f>F16</f>
        <v>0</v>
      </c>
    </row>
    <row r="16" spans="1:6" ht="31.8" thickBot="1">
      <c r="A16" s="29" t="s">
        <v>98</v>
      </c>
      <c r="B16" s="13" t="s">
        <v>100</v>
      </c>
      <c r="C16" s="5"/>
      <c r="D16" s="26">
        <f t="shared" si="1"/>
        <v>10000</v>
      </c>
      <c r="E16" s="24">
        <f t="shared" si="1"/>
        <v>0</v>
      </c>
      <c r="F16" s="25">
        <f>F17</f>
        <v>0</v>
      </c>
    </row>
    <row r="17" spans="1:6" ht="31.8" thickBot="1">
      <c r="A17" s="30" t="s">
        <v>121</v>
      </c>
      <c r="B17" s="14" t="s">
        <v>101</v>
      </c>
      <c r="C17" s="5"/>
      <c r="D17" s="26">
        <f t="shared" si="1"/>
        <v>10000</v>
      </c>
      <c r="E17" s="24">
        <f t="shared" si="1"/>
        <v>0</v>
      </c>
      <c r="F17" s="25">
        <f>F18</f>
        <v>0</v>
      </c>
    </row>
    <row r="18" spans="1:6" ht="31.8" thickBot="1">
      <c r="A18" s="31" t="s">
        <v>17</v>
      </c>
      <c r="B18" s="10"/>
      <c r="C18" s="9">
        <v>200</v>
      </c>
      <c r="D18" s="86">
        <v>10000</v>
      </c>
      <c r="E18" s="24">
        <v>0</v>
      </c>
      <c r="F18" s="25">
        <f>E18/D18*100</f>
        <v>0</v>
      </c>
    </row>
    <row r="19" spans="1:6" ht="47.4" thickBot="1">
      <c r="A19" s="17" t="s">
        <v>3</v>
      </c>
      <c r="B19" s="4" t="s">
        <v>4</v>
      </c>
      <c r="C19" s="27"/>
      <c r="D19" s="20">
        <f>SUM(D20)</f>
        <v>0</v>
      </c>
      <c r="E19" s="21">
        <f>E23</f>
        <v>0</v>
      </c>
      <c r="F19" s="22">
        <f>F23</f>
        <v>0</v>
      </c>
    </row>
    <row r="20" spans="1:6" ht="47.4" thickBot="1">
      <c r="A20" s="7" t="s">
        <v>5</v>
      </c>
      <c r="B20" s="5" t="s">
        <v>6</v>
      </c>
      <c r="C20" s="6"/>
      <c r="D20" s="26">
        <f>SUM(D21)</f>
        <v>0</v>
      </c>
      <c r="E20" s="24">
        <f>E23</f>
        <v>0</v>
      </c>
      <c r="F20" s="25">
        <f>F23</f>
        <v>0</v>
      </c>
    </row>
    <row r="21" spans="1:6" ht="47.4" thickBot="1">
      <c r="A21" s="8" t="s">
        <v>7</v>
      </c>
      <c r="B21" s="5" t="s">
        <v>8</v>
      </c>
      <c r="C21" s="6"/>
      <c r="D21" s="26">
        <f>SUM(D22)</f>
        <v>0</v>
      </c>
      <c r="E21" s="24">
        <v>0</v>
      </c>
      <c r="F21" s="25">
        <f>F23</f>
        <v>0</v>
      </c>
    </row>
    <row r="22" spans="1:6" ht="63" thickBot="1">
      <c r="A22" s="8" t="s">
        <v>109</v>
      </c>
      <c r="B22" s="55" t="s">
        <v>104</v>
      </c>
      <c r="C22" s="56"/>
      <c r="D22" s="57">
        <f>SUM(D23)</f>
        <v>0</v>
      </c>
      <c r="E22" s="58">
        <f>E23</f>
        <v>0</v>
      </c>
      <c r="F22" s="59">
        <f>F23</f>
        <v>0</v>
      </c>
    </row>
    <row r="23" spans="1:6" ht="22.5" customHeight="1">
      <c r="A23" s="34" t="s">
        <v>9</v>
      </c>
      <c r="B23" s="60"/>
      <c r="C23" s="61">
        <v>300</v>
      </c>
      <c r="D23" s="62">
        <v>0</v>
      </c>
      <c r="E23" s="63">
        <v>0</v>
      </c>
      <c r="F23" s="64">
        <v>0</v>
      </c>
    </row>
    <row r="24" spans="1:6" ht="45" customHeight="1">
      <c r="A24" s="43" t="s">
        <v>148</v>
      </c>
      <c r="B24" s="65" t="s">
        <v>149</v>
      </c>
      <c r="C24" s="66"/>
      <c r="D24" s="67">
        <f>D25</f>
        <v>3442416.59</v>
      </c>
      <c r="E24" s="68">
        <f>E25</f>
        <v>48815.1</v>
      </c>
      <c r="F24" s="69">
        <f>F25</f>
        <v>0</v>
      </c>
    </row>
    <row r="25" spans="1:6" ht="46.8">
      <c r="A25" s="43" t="s">
        <v>150</v>
      </c>
      <c r="B25" s="65" t="s">
        <v>151</v>
      </c>
      <c r="C25" s="66"/>
      <c r="D25" s="67">
        <f>D26+D29</f>
        <v>3442416.59</v>
      </c>
      <c r="E25" s="68">
        <f>E26</f>
        <v>48815.1</v>
      </c>
      <c r="F25" s="69">
        <f>F26</f>
        <v>0</v>
      </c>
    </row>
    <row r="26" spans="1:6" ht="31.2">
      <c r="A26" s="42" t="s">
        <v>152</v>
      </c>
      <c r="B26" s="41" t="s">
        <v>153</v>
      </c>
      <c r="C26" s="40"/>
      <c r="D26" s="70">
        <f>D27</f>
        <v>108102.59</v>
      </c>
      <c r="E26" s="58">
        <f>E27</f>
        <v>48815.1</v>
      </c>
      <c r="F26" s="59">
        <f>F27</f>
        <v>0</v>
      </c>
    </row>
    <row r="27" spans="1:6" ht="46.8">
      <c r="A27" s="42" t="s">
        <v>106</v>
      </c>
      <c r="B27" s="41" t="s">
        <v>154</v>
      </c>
      <c r="C27" s="40"/>
      <c r="D27" s="70">
        <f>D28</f>
        <v>108102.59</v>
      </c>
      <c r="E27" s="58">
        <f>E28</f>
        <v>48815.1</v>
      </c>
      <c r="F27" s="59">
        <v>0</v>
      </c>
    </row>
    <row r="28" spans="1:6" ht="31.2">
      <c r="A28" s="39" t="s">
        <v>17</v>
      </c>
      <c r="B28" s="41"/>
      <c r="C28" s="40">
        <v>200</v>
      </c>
      <c r="D28" s="147">
        <v>108102.59</v>
      </c>
      <c r="E28" s="149">
        <v>48815.1</v>
      </c>
      <c r="F28" s="59">
        <v>0</v>
      </c>
    </row>
    <row r="29" spans="1:6" ht="31.2">
      <c r="A29" s="42" t="s">
        <v>152</v>
      </c>
      <c r="B29" s="41" t="s">
        <v>155</v>
      </c>
      <c r="C29" s="40"/>
      <c r="D29" s="70">
        <f t="shared" ref="D29:F30" si="2">D30</f>
        <v>3334314</v>
      </c>
      <c r="E29" s="58">
        <f t="shared" si="2"/>
        <v>0</v>
      </c>
      <c r="F29" s="59">
        <f t="shared" si="2"/>
        <v>0</v>
      </c>
    </row>
    <row r="30" spans="1:6" ht="31.2">
      <c r="A30" s="42" t="s">
        <v>105</v>
      </c>
      <c r="B30" s="41" t="s">
        <v>156</v>
      </c>
      <c r="C30" s="40"/>
      <c r="D30" s="70">
        <f t="shared" si="2"/>
        <v>3334314</v>
      </c>
      <c r="E30" s="58">
        <f t="shared" si="2"/>
        <v>0</v>
      </c>
      <c r="F30" s="59">
        <f t="shared" si="2"/>
        <v>0</v>
      </c>
    </row>
    <row r="31" spans="1:6" ht="31.2">
      <c r="A31" s="39" t="s">
        <v>17</v>
      </c>
      <c r="B31" s="41"/>
      <c r="C31" s="40">
        <v>200</v>
      </c>
      <c r="D31" s="147">
        <v>3334314</v>
      </c>
      <c r="E31" s="58">
        <v>0</v>
      </c>
      <c r="F31" s="59">
        <v>0</v>
      </c>
    </row>
    <row r="32" spans="1:6" ht="78.75" customHeight="1">
      <c r="A32" s="135" t="s">
        <v>88</v>
      </c>
      <c r="B32" s="137" t="s">
        <v>10</v>
      </c>
      <c r="C32" s="137"/>
      <c r="D32" s="138">
        <f>D34+D41</f>
        <v>255000</v>
      </c>
      <c r="E32" s="140">
        <f>SUM(E34+E41)</f>
        <v>100752.9</v>
      </c>
      <c r="F32" s="141">
        <f>E32/D32*100</f>
        <v>39.510941176470588</v>
      </c>
    </row>
    <row r="33" spans="1:6" ht="15.75" customHeight="1" thickBot="1">
      <c r="A33" s="136"/>
      <c r="B33" s="128"/>
      <c r="C33" s="128"/>
      <c r="D33" s="139"/>
      <c r="E33" s="118"/>
      <c r="F33" s="120"/>
    </row>
    <row r="34" spans="1:6" ht="63" thickBot="1">
      <c r="A34" s="33" t="s">
        <v>11</v>
      </c>
      <c r="B34" s="71" t="s">
        <v>12</v>
      </c>
      <c r="C34" s="71"/>
      <c r="D34" s="72">
        <f>SUM(D35+D38)</f>
        <v>147314.5</v>
      </c>
      <c r="E34" s="58">
        <f>SUM(E35+E38)</f>
        <v>100752.9</v>
      </c>
      <c r="F34" s="59">
        <f>F32</f>
        <v>39.510941176470588</v>
      </c>
    </row>
    <row r="35" spans="1:6" ht="47.4" thickBot="1">
      <c r="A35" s="33" t="s">
        <v>13</v>
      </c>
      <c r="B35" s="71" t="s">
        <v>14</v>
      </c>
      <c r="C35" s="71"/>
      <c r="D35" s="73">
        <f>SUM(D36)</f>
        <v>39629</v>
      </c>
      <c r="E35" s="58">
        <f>SUM(E36)</f>
        <v>6600</v>
      </c>
      <c r="F35" s="59">
        <f>F36</f>
        <v>16.654470211208963</v>
      </c>
    </row>
    <row r="36" spans="1:6" ht="63" thickBot="1">
      <c r="A36" s="33" t="s">
        <v>15</v>
      </c>
      <c r="B36" s="74" t="s">
        <v>16</v>
      </c>
      <c r="C36" s="74"/>
      <c r="D36" s="73">
        <f>SUM(D37)</f>
        <v>39629</v>
      </c>
      <c r="E36" s="58">
        <f>E37</f>
        <v>6600</v>
      </c>
      <c r="F36" s="59">
        <f>F37</f>
        <v>16.654470211208963</v>
      </c>
    </row>
    <row r="37" spans="1:6" ht="31.8" thickBot="1">
      <c r="A37" s="32" t="s">
        <v>17</v>
      </c>
      <c r="B37" s="75" t="s">
        <v>18</v>
      </c>
      <c r="C37" s="75">
        <v>200</v>
      </c>
      <c r="D37" s="72">
        <v>39629</v>
      </c>
      <c r="E37" s="58">
        <v>6600</v>
      </c>
      <c r="F37" s="59">
        <f>E37/D37*100</f>
        <v>16.654470211208963</v>
      </c>
    </row>
    <row r="38" spans="1:6" ht="78.599999999999994" thickBot="1">
      <c r="A38" s="33" t="s">
        <v>19</v>
      </c>
      <c r="B38" s="74" t="s">
        <v>20</v>
      </c>
      <c r="C38" s="75"/>
      <c r="D38" s="72">
        <f>SUM(D39)</f>
        <v>107685.5</v>
      </c>
      <c r="E38" s="58">
        <f>SUM(E39)</f>
        <v>94152.9</v>
      </c>
      <c r="F38" s="59">
        <f>F39</f>
        <v>87.433219885685617</v>
      </c>
    </row>
    <row r="39" spans="1:6" ht="63" thickBot="1">
      <c r="A39" s="33" t="s">
        <v>15</v>
      </c>
      <c r="B39" s="74" t="s">
        <v>21</v>
      </c>
      <c r="C39" s="75"/>
      <c r="D39" s="72">
        <f>SUM(D40)</f>
        <v>107685.5</v>
      </c>
      <c r="E39" s="58">
        <f>SUM(E40)</f>
        <v>94152.9</v>
      </c>
      <c r="F39" s="59">
        <f>F40</f>
        <v>87.433219885685617</v>
      </c>
    </row>
    <row r="40" spans="1:6" ht="31.8" thickBot="1">
      <c r="A40" s="32" t="s">
        <v>17</v>
      </c>
      <c r="B40" s="74"/>
      <c r="C40" s="75">
        <v>200</v>
      </c>
      <c r="D40" s="148">
        <v>107685.5</v>
      </c>
      <c r="E40" s="149">
        <v>94152.9</v>
      </c>
      <c r="F40" s="59">
        <f t="shared" ref="F40" si="3">E40/D40*100</f>
        <v>87.433219885685617</v>
      </c>
    </row>
    <row r="41" spans="1:6" ht="31.8" thickBot="1">
      <c r="A41" s="33" t="s">
        <v>126</v>
      </c>
      <c r="B41" s="74" t="s">
        <v>125</v>
      </c>
      <c r="C41" s="75"/>
      <c r="D41" s="72">
        <f>D42</f>
        <v>107685.5</v>
      </c>
      <c r="E41" s="58">
        <f>E44</f>
        <v>0</v>
      </c>
      <c r="F41" s="59">
        <f>F42</f>
        <v>0</v>
      </c>
    </row>
    <row r="42" spans="1:6" ht="47.4" thickBot="1">
      <c r="A42" s="33" t="s">
        <v>127</v>
      </c>
      <c r="B42" s="74" t="s">
        <v>124</v>
      </c>
      <c r="C42" s="75"/>
      <c r="D42" s="72">
        <f>D43</f>
        <v>107685.5</v>
      </c>
      <c r="E42" s="58">
        <f>E44</f>
        <v>0</v>
      </c>
      <c r="F42" s="59">
        <f>F44</f>
        <v>0</v>
      </c>
    </row>
    <row r="43" spans="1:6" ht="31.8" thickBot="1">
      <c r="A43" s="32" t="s">
        <v>122</v>
      </c>
      <c r="B43" s="74" t="s">
        <v>123</v>
      </c>
      <c r="C43" s="75"/>
      <c r="D43" s="72">
        <f>D44</f>
        <v>107685.5</v>
      </c>
      <c r="E43" s="58">
        <f>E44</f>
        <v>0</v>
      </c>
      <c r="F43" s="59">
        <f>F44</f>
        <v>0</v>
      </c>
    </row>
    <row r="44" spans="1:6" ht="31.8" thickBot="1">
      <c r="A44" s="32" t="s">
        <v>17</v>
      </c>
      <c r="B44" s="74"/>
      <c r="C44" s="75">
        <v>200</v>
      </c>
      <c r="D44" s="148">
        <v>107685.5</v>
      </c>
      <c r="E44" s="58">
        <v>0</v>
      </c>
      <c r="F44" s="59">
        <v>0</v>
      </c>
    </row>
    <row r="45" spans="1:6" ht="47.4" thickBot="1">
      <c r="A45" s="38" t="s">
        <v>163</v>
      </c>
      <c r="B45" s="76" t="s">
        <v>164</v>
      </c>
      <c r="C45" s="77"/>
      <c r="D45" s="78">
        <f t="shared" ref="D45:F48" si="4">D46</f>
        <v>30000</v>
      </c>
      <c r="E45" s="68">
        <f t="shared" si="4"/>
        <v>0</v>
      </c>
      <c r="F45" s="69">
        <f t="shared" si="4"/>
        <v>0</v>
      </c>
    </row>
    <row r="46" spans="1:6" ht="47.4" thickBot="1">
      <c r="A46" s="38" t="s">
        <v>161</v>
      </c>
      <c r="B46" s="76" t="s">
        <v>162</v>
      </c>
      <c r="C46" s="77"/>
      <c r="D46" s="78">
        <f t="shared" si="4"/>
        <v>30000</v>
      </c>
      <c r="E46" s="68">
        <f t="shared" si="4"/>
        <v>0</v>
      </c>
      <c r="F46" s="69">
        <f t="shared" si="4"/>
        <v>0</v>
      </c>
    </row>
    <row r="47" spans="1:6" ht="31.8" thickBot="1">
      <c r="A47" s="33" t="s">
        <v>159</v>
      </c>
      <c r="B47" s="74" t="s">
        <v>160</v>
      </c>
      <c r="C47" s="75"/>
      <c r="D47" s="72">
        <f t="shared" si="4"/>
        <v>30000</v>
      </c>
      <c r="E47" s="58">
        <f t="shared" si="4"/>
        <v>0</v>
      </c>
      <c r="F47" s="59">
        <f t="shared" si="4"/>
        <v>0</v>
      </c>
    </row>
    <row r="48" spans="1:6" ht="16.2" thickBot="1">
      <c r="A48" s="33" t="s">
        <v>157</v>
      </c>
      <c r="B48" s="74" t="s">
        <v>158</v>
      </c>
      <c r="C48" s="75"/>
      <c r="D48" s="72">
        <f t="shared" si="4"/>
        <v>30000</v>
      </c>
      <c r="E48" s="58">
        <f t="shared" si="4"/>
        <v>0</v>
      </c>
      <c r="F48" s="59">
        <f t="shared" si="4"/>
        <v>0</v>
      </c>
    </row>
    <row r="49" spans="1:6" ht="31.8" thickBot="1">
      <c r="A49" s="32" t="s">
        <v>17</v>
      </c>
      <c r="B49" s="74"/>
      <c r="C49" s="75">
        <v>200</v>
      </c>
      <c r="D49" s="72">
        <v>30000</v>
      </c>
      <c r="E49" s="58">
        <v>0</v>
      </c>
      <c r="F49" s="59">
        <v>0</v>
      </c>
    </row>
    <row r="50" spans="1:6" ht="47.4" thickBot="1">
      <c r="A50" s="7" t="s">
        <v>25</v>
      </c>
      <c r="B50" s="76" t="s">
        <v>26</v>
      </c>
      <c r="C50" s="75"/>
      <c r="D50" s="78">
        <f>SUM(D51+D75)</f>
        <v>7442586.5</v>
      </c>
      <c r="E50" s="68">
        <f>SUM(E51+E75)</f>
        <v>1666726.24</v>
      </c>
      <c r="F50" s="69">
        <f>E50/D50*100</f>
        <v>22.394449026558171</v>
      </c>
    </row>
    <row r="51" spans="1:6" ht="47.4" thickBot="1">
      <c r="A51" s="17" t="s">
        <v>27</v>
      </c>
      <c r="B51" s="76" t="s">
        <v>28</v>
      </c>
      <c r="C51" s="75"/>
      <c r="D51" s="78">
        <f>SUM(D52+D56+D65+D68)</f>
        <v>7042586.5</v>
      </c>
      <c r="E51" s="68">
        <f>SUM(E52+E56+E65+E68)</f>
        <v>1613504.22</v>
      </c>
      <c r="F51" s="69">
        <f>E51/D51*100</f>
        <v>22.910676638476502</v>
      </c>
    </row>
    <row r="52" spans="1:6" ht="16.2" thickBot="1">
      <c r="A52" s="33" t="s">
        <v>29</v>
      </c>
      <c r="B52" s="74" t="s">
        <v>30</v>
      </c>
      <c r="C52" s="75"/>
      <c r="D52" s="73">
        <f>SUM(D53)</f>
        <v>3560000</v>
      </c>
      <c r="E52" s="58">
        <f>SUM(E53)</f>
        <v>1184509.73</v>
      </c>
      <c r="F52" s="59">
        <f>F53</f>
        <v>33.306882535211265</v>
      </c>
    </row>
    <row r="53" spans="1:6" ht="47.4" thickBot="1">
      <c r="A53" s="33" t="s">
        <v>90</v>
      </c>
      <c r="B53" s="74" t="s">
        <v>31</v>
      </c>
      <c r="C53" s="74"/>
      <c r="D53" s="73">
        <f>D54+D55</f>
        <v>3560000</v>
      </c>
      <c r="E53" s="58">
        <f>E54+E55</f>
        <v>1184509.73</v>
      </c>
      <c r="F53" s="59">
        <f>F54</f>
        <v>33.306882535211265</v>
      </c>
    </row>
    <row r="54" spans="1:6" ht="31.8" thickBot="1">
      <c r="A54" s="32" t="s">
        <v>17</v>
      </c>
      <c r="B54" s="71" t="s">
        <v>18</v>
      </c>
      <c r="C54" s="75">
        <v>200</v>
      </c>
      <c r="D54" s="148">
        <v>3550000</v>
      </c>
      <c r="E54" s="149">
        <v>1182394.33</v>
      </c>
      <c r="F54" s="59">
        <f>E54/D54*100</f>
        <v>33.306882535211265</v>
      </c>
    </row>
    <row r="55" spans="1:6" ht="16.2" thickBot="1">
      <c r="A55" s="32" t="s">
        <v>38</v>
      </c>
      <c r="B55" s="71"/>
      <c r="C55" s="75">
        <v>800</v>
      </c>
      <c r="D55" s="72">
        <v>10000</v>
      </c>
      <c r="E55" s="149">
        <v>2115.4</v>
      </c>
      <c r="F55" s="59">
        <f>E55/D55*100</f>
        <v>21.154</v>
      </c>
    </row>
    <row r="56" spans="1:6" ht="16.2" thickBot="1">
      <c r="A56" s="33" t="s">
        <v>32</v>
      </c>
      <c r="B56" s="74" t="s">
        <v>33</v>
      </c>
      <c r="C56" s="79"/>
      <c r="D56" s="73">
        <f>SUM(D57+D59+D61+D63)</f>
        <v>3124568.5</v>
      </c>
      <c r="E56" s="58">
        <f>E57+E59+E61+E63</f>
        <v>392122.79</v>
      </c>
      <c r="F56" s="59">
        <f>E56/D56*100</f>
        <v>12.549662137347925</v>
      </c>
    </row>
    <row r="57" spans="1:6" ht="47.4" thickBot="1">
      <c r="A57" s="33" t="s">
        <v>91</v>
      </c>
      <c r="B57" s="74" t="s">
        <v>34</v>
      </c>
      <c r="C57" s="79"/>
      <c r="D57" s="73">
        <f>SUM(D58)</f>
        <v>401867.5</v>
      </c>
      <c r="E57" s="58">
        <f>SUM(E58)</f>
        <v>392122.79</v>
      </c>
      <c r="F57" s="59">
        <f>F58</f>
        <v>97.575143548557662</v>
      </c>
    </row>
    <row r="58" spans="1:6" ht="31.8" thickBot="1">
      <c r="A58" s="32" t="s">
        <v>17</v>
      </c>
      <c r="B58" s="75"/>
      <c r="C58" s="75">
        <v>200</v>
      </c>
      <c r="D58" s="148">
        <v>401867.5</v>
      </c>
      <c r="E58" s="149">
        <v>392122.79</v>
      </c>
      <c r="F58" s="59">
        <f>E58/D58*100</f>
        <v>97.575143548557662</v>
      </c>
    </row>
    <row r="59" spans="1:6" ht="63" thickBot="1">
      <c r="A59" s="33" t="s">
        <v>185</v>
      </c>
      <c r="B59" s="74" t="s">
        <v>186</v>
      </c>
      <c r="C59" s="75"/>
      <c r="D59" s="72">
        <f>SUM(D60)</f>
        <v>0</v>
      </c>
      <c r="E59" s="58">
        <f>SUM(E60)</f>
        <v>0</v>
      </c>
      <c r="F59" s="59" t="e">
        <f>F60</f>
        <v>#DIV/0!</v>
      </c>
    </row>
    <row r="60" spans="1:6" ht="31.8" thickBot="1">
      <c r="A60" s="32" t="s">
        <v>17</v>
      </c>
      <c r="B60" s="75"/>
      <c r="C60" s="75">
        <v>200</v>
      </c>
      <c r="D60" s="72">
        <v>0</v>
      </c>
      <c r="E60" s="58">
        <v>0</v>
      </c>
      <c r="F60" s="59" t="e">
        <f>E60/D60*100</f>
        <v>#DIV/0!</v>
      </c>
    </row>
    <row r="61" spans="1:6" ht="47.4" thickBot="1">
      <c r="A61" s="33" t="s">
        <v>187</v>
      </c>
      <c r="B61" s="74" t="s">
        <v>188</v>
      </c>
      <c r="C61" s="75"/>
      <c r="D61" s="72">
        <f>SUM(D62)</f>
        <v>0</v>
      </c>
      <c r="E61" s="58">
        <f>SUM(E62)</f>
        <v>0</v>
      </c>
      <c r="F61" s="59" t="e">
        <f>F62</f>
        <v>#DIV/0!</v>
      </c>
    </row>
    <row r="62" spans="1:6" ht="31.8" thickBot="1">
      <c r="A62" s="32" t="s">
        <v>17</v>
      </c>
      <c r="B62" s="75"/>
      <c r="C62" s="75">
        <v>200</v>
      </c>
      <c r="D62" s="72">
        <v>0</v>
      </c>
      <c r="E62" s="58">
        <v>0</v>
      </c>
      <c r="F62" s="59" t="e">
        <f>E62/D62*100</f>
        <v>#DIV/0!</v>
      </c>
    </row>
    <row r="63" spans="1:6" ht="63" thickBot="1">
      <c r="A63" s="33" t="s">
        <v>189</v>
      </c>
      <c r="B63" s="74" t="s">
        <v>190</v>
      </c>
      <c r="C63" s="75"/>
      <c r="D63" s="72">
        <f>SUM(D64)</f>
        <v>2722701</v>
      </c>
      <c r="E63" s="58">
        <f>SUM(E64)</f>
        <v>0</v>
      </c>
      <c r="F63" s="59">
        <f>F64</f>
        <v>0</v>
      </c>
    </row>
    <row r="64" spans="1:6" ht="31.8" thickBot="1">
      <c r="A64" s="32" t="s">
        <v>17</v>
      </c>
      <c r="B64" s="75"/>
      <c r="C64" s="75">
        <v>200</v>
      </c>
      <c r="D64" s="148">
        <v>2722701</v>
      </c>
      <c r="E64" s="58">
        <v>0</v>
      </c>
      <c r="F64" s="59">
        <f>E64/D64*100</f>
        <v>0</v>
      </c>
    </row>
    <row r="65" spans="1:6" ht="31.8" thickBot="1">
      <c r="A65" s="33" t="s">
        <v>35</v>
      </c>
      <c r="B65" s="74" t="s">
        <v>36</v>
      </c>
      <c r="C65" s="79"/>
      <c r="D65" s="73">
        <f>SUM(D66)</f>
        <v>50000</v>
      </c>
      <c r="E65" s="58">
        <f>E66</f>
        <v>36871.699999999997</v>
      </c>
      <c r="F65" s="59">
        <f>F66</f>
        <v>73.743399999999994</v>
      </c>
    </row>
    <row r="66" spans="1:6" ht="47.4" thickBot="1">
      <c r="A66" s="33" t="s">
        <v>92</v>
      </c>
      <c r="B66" s="74" t="s">
        <v>37</v>
      </c>
      <c r="C66" s="79"/>
      <c r="D66" s="73">
        <f>SUM(D67)</f>
        <v>50000</v>
      </c>
      <c r="E66" s="58">
        <f>E67</f>
        <v>36871.699999999997</v>
      </c>
      <c r="F66" s="59">
        <f>F67</f>
        <v>73.743399999999994</v>
      </c>
    </row>
    <row r="67" spans="1:6" ht="31.8" thickBot="1">
      <c r="A67" s="32" t="s">
        <v>17</v>
      </c>
      <c r="B67" s="75"/>
      <c r="C67" s="75">
        <v>200</v>
      </c>
      <c r="D67" s="72">
        <v>50000</v>
      </c>
      <c r="E67" s="149">
        <v>36871.699999999997</v>
      </c>
      <c r="F67" s="59">
        <f>E67/D67*100</f>
        <v>73.743399999999994</v>
      </c>
    </row>
    <row r="68" spans="1:6" ht="31.8" thickBot="1">
      <c r="A68" s="33" t="s">
        <v>130</v>
      </c>
      <c r="B68" s="75" t="s">
        <v>129</v>
      </c>
      <c r="C68" s="75"/>
      <c r="D68" s="72">
        <f>D69+D71+D73</f>
        <v>308018</v>
      </c>
      <c r="E68" s="58">
        <f>E69+E71+E73</f>
        <v>0</v>
      </c>
      <c r="F68" s="59">
        <v>0</v>
      </c>
    </row>
    <row r="69" spans="1:6" ht="39" customHeight="1" thickBot="1">
      <c r="A69" s="33" t="s">
        <v>133</v>
      </c>
      <c r="B69" s="75" t="s">
        <v>132</v>
      </c>
      <c r="C69" s="75"/>
      <c r="D69" s="72">
        <f>D70</f>
        <v>50000</v>
      </c>
      <c r="E69" s="58">
        <f>E70</f>
        <v>0</v>
      </c>
      <c r="F69" s="59">
        <f>F70</f>
        <v>0</v>
      </c>
    </row>
    <row r="70" spans="1:6" ht="39" customHeight="1" thickBot="1">
      <c r="A70" s="32" t="s">
        <v>17</v>
      </c>
      <c r="B70" s="75"/>
      <c r="C70" s="75">
        <v>200</v>
      </c>
      <c r="D70" s="72">
        <v>50000</v>
      </c>
      <c r="E70" s="58">
        <v>0</v>
      </c>
      <c r="F70" s="59">
        <f>E70/D70*100</f>
        <v>0</v>
      </c>
    </row>
    <row r="71" spans="1:6" ht="39" customHeight="1" thickBot="1">
      <c r="A71" s="33" t="s">
        <v>131</v>
      </c>
      <c r="B71" s="75" t="s">
        <v>134</v>
      </c>
      <c r="C71" s="75"/>
      <c r="D71" s="72">
        <f>D72</f>
        <v>245117</v>
      </c>
      <c r="E71" s="58">
        <v>0</v>
      </c>
      <c r="F71" s="59">
        <f>F72</f>
        <v>0</v>
      </c>
    </row>
    <row r="72" spans="1:6" ht="39" customHeight="1" thickBot="1">
      <c r="A72" s="32" t="s">
        <v>17</v>
      </c>
      <c r="B72" s="75"/>
      <c r="C72" s="75">
        <v>200</v>
      </c>
      <c r="D72" s="72">
        <v>245117</v>
      </c>
      <c r="E72" s="58">
        <v>0</v>
      </c>
      <c r="F72" s="59">
        <v>0</v>
      </c>
    </row>
    <row r="73" spans="1:6" ht="39" customHeight="1" thickBot="1">
      <c r="A73" s="33" t="s">
        <v>131</v>
      </c>
      <c r="B73" s="75" t="s">
        <v>128</v>
      </c>
      <c r="C73" s="75"/>
      <c r="D73" s="72">
        <f>D74</f>
        <v>12901</v>
      </c>
      <c r="E73" s="58">
        <f>E74</f>
        <v>0</v>
      </c>
      <c r="F73" s="59">
        <f>F74</f>
        <v>0</v>
      </c>
    </row>
    <row r="74" spans="1:6" ht="39" customHeight="1" thickBot="1">
      <c r="A74" s="32" t="s">
        <v>17</v>
      </c>
      <c r="B74" s="75"/>
      <c r="C74" s="75">
        <v>200</v>
      </c>
      <c r="D74" s="72">
        <v>12901</v>
      </c>
      <c r="E74" s="58">
        <v>0</v>
      </c>
      <c r="F74" s="59">
        <v>0</v>
      </c>
    </row>
    <row r="75" spans="1:6" ht="31.8" thickBot="1">
      <c r="A75" s="18" t="s">
        <v>112</v>
      </c>
      <c r="B75" s="77" t="s">
        <v>111</v>
      </c>
      <c r="C75" s="80"/>
      <c r="D75" s="78">
        <f>D78</f>
        <v>400000</v>
      </c>
      <c r="E75" s="68">
        <f t="shared" ref="E75:F77" si="5">E76</f>
        <v>53222.02</v>
      </c>
      <c r="F75" s="69">
        <f t="shared" si="5"/>
        <v>13.305504999999998</v>
      </c>
    </row>
    <row r="76" spans="1:6" ht="31.8" thickBot="1">
      <c r="A76" s="33" t="s">
        <v>113</v>
      </c>
      <c r="B76" s="79" t="s">
        <v>114</v>
      </c>
      <c r="C76" s="75"/>
      <c r="D76" s="73">
        <f>D78</f>
        <v>400000</v>
      </c>
      <c r="E76" s="58">
        <f t="shared" si="5"/>
        <v>53222.02</v>
      </c>
      <c r="F76" s="59">
        <f t="shared" si="5"/>
        <v>13.305504999999998</v>
      </c>
    </row>
    <row r="77" spans="1:6" ht="47.4" thickBot="1">
      <c r="A77" s="33" t="s">
        <v>115</v>
      </c>
      <c r="B77" s="79" t="s">
        <v>116</v>
      </c>
      <c r="C77" s="75"/>
      <c r="D77" s="73">
        <f>D78</f>
        <v>400000</v>
      </c>
      <c r="E77" s="58">
        <f t="shared" si="5"/>
        <v>53222.02</v>
      </c>
      <c r="F77" s="59">
        <f t="shared" si="5"/>
        <v>13.305504999999998</v>
      </c>
    </row>
    <row r="78" spans="1:6" ht="16.2" thickBot="1">
      <c r="A78" s="32" t="s">
        <v>38</v>
      </c>
      <c r="B78" s="75"/>
      <c r="C78" s="75">
        <v>800</v>
      </c>
      <c r="D78" s="73">
        <v>400000</v>
      </c>
      <c r="E78" s="149">
        <v>53222.02</v>
      </c>
      <c r="F78" s="59">
        <f>E78/D78*100</f>
        <v>13.305504999999998</v>
      </c>
    </row>
    <row r="79" spans="1:6" ht="47.4" thickBot="1">
      <c r="A79" s="87" t="s">
        <v>171</v>
      </c>
      <c r="B79" s="77" t="s">
        <v>173</v>
      </c>
      <c r="C79" s="77"/>
      <c r="D79" s="78">
        <f>D80</f>
        <v>36297</v>
      </c>
      <c r="E79" s="68">
        <f>E80</f>
        <v>0</v>
      </c>
      <c r="F79" s="69">
        <v>0</v>
      </c>
    </row>
    <row r="80" spans="1:6" ht="47.4" thickBot="1">
      <c r="A80" s="87" t="s">
        <v>171</v>
      </c>
      <c r="B80" s="77" t="s">
        <v>172</v>
      </c>
      <c r="C80" s="77"/>
      <c r="D80" s="78">
        <f>D81</f>
        <v>36297</v>
      </c>
      <c r="E80" s="68">
        <f>E81</f>
        <v>0</v>
      </c>
      <c r="F80" s="69">
        <v>0</v>
      </c>
    </row>
    <row r="81" spans="1:6" ht="31.8" thickBot="1">
      <c r="A81" s="88" t="s">
        <v>169</v>
      </c>
      <c r="B81" s="75" t="s">
        <v>170</v>
      </c>
      <c r="C81" s="75"/>
      <c r="D81" s="73">
        <f>D82+D84</f>
        <v>36297</v>
      </c>
      <c r="E81" s="58">
        <f>E82+E84</f>
        <v>0</v>
      </c>
      <c r="F81" s="59">
        <v>0</v>
      </c>
    </row>
    <row r="82" spans="1:6" ht="78.599999999999994" thickBot="1">
      <c r="A82" s="88" t="s">
        <v>167</v>
      </c>
      <c r="B82" s="75" t="s">
        <v>168</v>
      </c>
      <c r="C82" s="75"/>
      <c r="D82" s="73">
        <f>D83</f>
        <v>1815</v>
      </c>
      <c r="E82" s="58">
        <f>E83</f>
        <v>0</v>
      </c>
      <c r="F82" s="59">
        <f>F83</f>
        <v>0</v>
      </c>
    </row>
    <row r="83" spans="1:6" ht="31.8" thickBot="1">
      <c r="A83" s="89" t="s">
        <v>17</v>
      </c>
      <c r="B83" s="75"/>
      <c r="C83" s="75">
        <v>200</v>
      </c>
      <c r="D83" s="73">
        <v>1815</v>
      </c>
      <c r="E83" s="58">
        <v>0</v>
      </c>
      <c r="F83" s="59">
        <v>0</v>
      </c>
    </row>
    <row r="84" spans="1:6" ht="78.599999999999994" thickBot="1">
      <c r="A84" s="88" t="s">
        <v>165</v>
      </c>
      <c r="B84" s="75" t="s">
        <v>166</v>
      </c>
      <c r="C84" s="75"/>
      <c r="D84" s="73">
        <f>D85</f>
        <v>34482</v>
      </c>
      <c r="E84" s="58">
        <f>E85</f>
        <v>0</v>
      </c>
      <c r="F84" s="59">
        <f>F85</f>
        <v>0</v>
      </c>
    </row>
    <row r="85" spans="1:6" ht="31.8" thickBot="1">
      <c r="A85" s="89" t="s">
        <v>17</v>
      </c>
      <c r="B85" s="75"/>
      <c r="C85" s="75">
        <v>200</v>
      </c>
      <c r="D85" s="73">
        <v>34482</v>
      </c>
      <c r="E85" s="58">
        <v>0</v>
      </c>
      <c r="F85" s="59">
        <v>0</v>
      </c>
    </row>
    <row r="86" spans="1:6" ht="47.4" thickBot="1">
      <c r="A86" s="90" t="s">
        <v>39</v>
      </c>
      <c r="B86" s="76" t="s">
        <v>40</v>
      </c>
      <c r="C86" s="77"/>
      <c r="D86" s="78">
        <f>SUM(D87+D101+D106)</f>
        <v>8677118.4199999999</v>
      </c>
      <c r="E86" s="68">
        <f>E87+E104</f>
        <v>1583186.99</v>
      </c>
      <c r="F86" s="69">
        <f>E86/D86*100</f>
        <v>18.245538592061763</v>
      </c>
    </row>
    <row r="87" spans="1:6" ht="78.599999999999994" thickBot="1">
      <c r="A87" s="87" t="s">
        <v>93</v>
      </c>
      <c r="B87" s="76" t="s">
        <v>41</v>
      </c>
      <c r="C87" s="75"/>
      <c r="D87" s="73">
        <f>SUM(D88)</f>
        <v>8477118.4199999999</v>
      </c>
      <c r="E87" s="58">
        <f>SUM(E88)</f>
        <v>1583186.99</v>
      </c>
      <c r="F87" s="59">
        <f>F88</f>
        <v>18.676004174541188</v>
      </c>
    </row>
    <row r="88" spans="1:6" ht="94.2" thickBot="1">
      <c r="A88" s="91" t="s">
        <v>42</v>
      </c>
      <c r="B88" s="74" t="s">
        <v>43</v>
      </c>
      <c r="C88" s="79"/>
      <c r="D88" s="73">
        <f>SUM(D89+D91+D93+D95+D97+D99)</f>
        <v>8477118.4199999999</v>
      </c>
      <c r="E88" s="58">
        <f>E89+E91+E93+E95+E97+E99</f>
        <v>1583186.99</v>
      </c>
      <c r="F88" s="59">
        <f>E88/D88*100</f>
        <v>18.676004174541188</v>
      </c>
    </row>
    <row r="89" spans="1:6" ht="78.599999999999994" thickBot="1">
      <c r="A89" s="88" t="s">
        <v>94</v>
      </c>
      <c r="B89" s="74" t="s">
        <v>44</v>
      </c>
      <c r="C89" s="79"/>
      <c r="D89" s="73">
        <f>SUM(D90)</f>
        <v>2469401.94</v>
      </c>
      <c r="E89" s="58">
        <f>SUM(E90)</f>
        <v>1015486.57</v>
      </c>
      <c r="F89" s="59">
        <f>F90</f>
        <v>41.122773638057481</v>
      </c>
    </row>
    <row r="90" spans="1:6" ht="31.8" thickBot="1">
      <c r="A90" s="89" t="s">
        <v>17</v>
      </c>
      <c r="B90" s="74"/>
      <c r="C90" s="75">
        <v>200</v>
      </c>
      <c r="D90" s="148">
        <v>2469401.94</v>
      </c>
      <c r="E90" s="149">
        <v>1015486.57</v>
      </c>
      <c r="F90" s="59">
        <f>E90/D90*100</f>
        <v>41.122773638057481</v>
      </c>
    </row>
    <row r="91" spans="1:6" ht="31.8" thickBot="1">
      <c r="A91" s="88" t="s">
        <v>45</v>
      </c>
      <c r="B91" s="74" t="s">
        <v>46</v>
      </c>
      <c r="C91" s="79"/>
      <c r="D91" s="73">
        <f>SUM(D92)</f>
        <v>1101487</v>
      </c>
      <c r="E91" s="58">
        <f>E92</f>
        <v>567700.42000000004</v>
      </c>
      <c r="F91" s="59">
        <f>F92</f>
        <v>51.539457115699051</v>
      </c>
    </row>
    <row r="92" spans="1:6" ht="31.8" thickBot="1">
      <c r="A92" s="89" t="s">
        <v>17</v>
      </c>
      <c r="B92" s="74"/>
      <c r="C92" s="79">
        <v>200</v>
      </c>
      <c r="D92" s="148">
        <v>1101487</v>
      </c>
      <c r="E92" s="149">
        <v>567700.42000000004</v>
      </c>
      <c r="F92" s="59">
        <f>E92/D92*100</f>
        <v>51.539457115699051</v>
      </c>
    </row>
    <row r="93" spans="1:6" ht="31.8" thickBot="1">
      <c r="A93" s="88" t="s">
        <v>108</v>
      </c>
      <c r="B93" s="74" t="s">
        <v>107</v>
      </c>
      <c r="C93" s="79"/>
      <c r="D93" s="73">
        <f>D94</f>
        <v>148963.10999999999</v>
      </c>
      <c r="E93" s="58">
        <f>E94</f>
        <v>0</v>
      </c>
      <c r="F93" s="59">
        <f>F94</f>
        <v>0</v>
      </c>
    </row>
    <row r="94" spans="1:6" ht="31.8" thickBot="1">
      <c r="A94" s="89" t="s">
        <v>17</v>
      </c>
      <c r="B94" s="74"/>
      <c r="C94" s="79">
        <v>200</v>
      </c>
      <c r="D94" s="73">
        <v>148963.10999999999</v>
      </c>
      <c r="E94" s="58">
        <v>0</v>
      </c>
      <c r="F94" s="59">
        <f>E94/D94*100</f>
        <v>0</v>
      </c>
    </row>
    <row r="95" spans="1:6" ht="31.8" thickBot="1">
      <c r="A95" s="88" t="s">
        <v>47</v>
      </c>
      <c r="B95" s="74" t="s">
        <v>48</v>
      </c>
      <c r="C95" s="79"/>
      <c r="D95" s="73">
        <f>D96</f>
        <v>2830299</v>
      </c>
      <c r="E95" s="58">
        <f>E96</f>
        <v>0</v>
      </c>
      <c r="F95" s="59">
        <f>F96</f>
        <v>0</v>
      </c>
    </row>
    <row r="96" spans="1:6" ht="31.2">
      <c r="A96" s="94" t="s">
        <v>17</v>
      </c>
      <c r="B96" s="103"/>
      <c r="C96" s="104">
        <v>200</v>
      </c>
      <c r="D96" s="105">
        <v>2830299</v>
      </c>
      <c r="E96" s="63">
        <v>0</v>
      </c>
      <c r="F96" s="64">
        <f>E96/D96*100</f>
        <v>0</v>
      </c>
    </row>
    <row r="97" spans="1:6" ht="63" thickBot="1">
      <c r="A97" s="109" t="s">
        <v>191</v>
      </c>
      <c r="B97" s="74" t="s">
        <v>192</v>
      </c>
      <c r="C97" s="110"/>
      <c r="D97" s="111">
        <f>D98</f>
        <v>96348.37</v>
      </c>
      <c r="E97" s="111">
        <f>E98</f>
        <v>0</v>
      </c>
      <c r="F97" s="59"/>
    </row>
    <row r="98" spans="1:6" ht="31.2">
      <c r="A98" s="106" t="s">
        <v>17</v>
      </c>
      <c r="B98" s="107"/>
      <c r="C98" s="108">
        <v>200</v>
      </c>
      <c r="D98" s="112">
        <v>96348.37</v>
      </c>
      <c r="E98" s="112">
        <v>0</v>
      </c>
      <c r="F98" s="59"/>
    </row>
    <row r="99" spans="1:6" ht="63" thickBot="1">
      <c r="A99" s="106" t="s">
        <v>193</v>
      </c>
      <c r="B99" s="74" t="s">
        <v>194</v>
      </c>
      <c r="C99" s="108"/>
      <c r="D99" s="58">
        <f>D100</f>
        <v>1830619</v>
      </c>
      <c r="E99" s="58">
        <f>E100</f>
        <v>0</v>
      </c>
      <c r="F99" s="59"/>
    </row>
    <row r="100" spans="1:6" ht="31.8" thickBot="1">
      <c r="A100" s="106" t="s">
        <v>17</v>
      </c>
      <c r="B100" s="107"/>
      <c r="C100" s="108">
        <v>200</v>
      </c>
      <c r="D100" s="112">
        <v>1830619</v>
      </c>
      <c r="E100" s="112">
        <v>0</v>
      </c>
      <c r="F100" s="59"/>
    </row>
    <row r="101" spans="1:6" ht="15.75" customHeight="1">
      <c r="A101" s="121" t="s">
        <v>96</v>
      </c>
      <c r="B101" s="127" t="s">
        <v>49</v>
      </c>
      <c r="C101" s="129"/>
      <c r="D101" s="131">
        <f>SUM(D103)</f>
        <v>100000</v>
      </c>
      <c r="E101" s="117">
        <f>E103</f>
        <v>0</v>
      </c>
      <c r="F101" s="119">
        <f>F103</f>
        <v>0</v>
      </c>
    </row>
    <row r="102" spans="1:6" ht="30" customHeight="1" thickBot="1">
      <c r="A102" s="122"/>
      <c r="B102" s="128"/>
      <c r="C102" s="130"/>
      <c r="D102" s="132"/>
      <c r="E102" s="118"/>
      <c r="F102" s="120"/>
    </row>
    <row r="103" spans="1:6" ht="16.2" thickBot="1">
      <c r="A103" s="88" t="s">
        <v>50</v>
      </c>
      <c r="B103" s="74" t="s">
        <v>51</v>
      </c>
      <c r="C103" s="79"/>
      <c r="D103" s="73">
        <f>SUM(D104)</f>
        <v>100000</v>
      </c>
      <c r="E103" s="58">
        <f>E104</f>
        <v>0</v>
      </c>
      <c r="F103" s="59">
        <f>F104</f>
        <v>0</v>
      </c>
    </row>
    <row r="104" spans="1:6" ht="47.4" thickBot="1">
      <c r="A104" s="91" t="s">
        <v>89</v>
      </c>
      <c r="B104" s="74" t="s">
        <v>52</v>
      </c>
      <c r="C104" s="79"/>
      <c r="D104" s="73">
        <f>D105</f>
        <v>100000</v>
      </c>
      <c r="E104" s="58">
        <f>E105</f>
        <v>0</v>
      </c>
      <c r="F104" s="59">
        <f>F105</f>
        <v>0</v>
      </c>
    </row>
    <row r="105" spans="1:6" ht="31.8" thickBot="1">
      <c r="A105" s="89" t="s">
        <v>17</v>
      </c>
      <c r="B105" s="74"/>
      <c r="C105" s="79">
        <v>200</v>
      </c>
      <c r="D105" s="73">
        <v>100000</v>
      </c>
      <c r="E105" s="58">
        <v>0</v>
      </c>
      <c r="F105" s="59">
        <f>E105/D105*100</f>
        <v>0</v>
      </c>
    </row>
    <row r="106" spans="1:6" ht="78.599999999999994" thickBot="1">
      <c r="A106" s="87" t="s">
        <v>138</v>
      </c>
      <c r="B106" s="76" t="s">
        <v>137</v>
      </c>
      <c r="C106" s="77"/>
      <c r="D106" s="78">
        <f>D109</f>
        <v>100000</v>
      </c>
      <c r="E106" s="68">
        <f>E109</f>
        <v>0</v>
      </c>
      <c r="F106" s="69">
        <f>F109</f>
        <v>0</v>
      </c>
    </row>
    <row r="107" spans="1:6" ht="47.4" thickBot="1">
      <c r="A107" s="88" t="s">
        <v>139</v>
      </c>
      <c r="B107" s="74" t="s">
        <v>136</v>
      </c>
      <c r="C107" s="79"/>
      <c r="D107" s="73">
        <f>D108</f>
        <v>100000</v>
      </c>
      <c r="E107" s="58">
        <f>E108</f>
        <v>0</v>
      </c>
      <c r="F107" s="59">
        <f>F109</f>
        <v>0</v>
      </c>
    </row>
    <row r="108" spans="1:6" ht="79.2" customHeight="1" thickBot="1">
      <c r="A108" s="88" t="s">
        <v>140</v>
      </c>
      <c r="B108" s="74" t="s">
        <v>135</v>
      </c>
      <c r="C108" s="79"/>
      <c r="D108" s="73">
        <f>D109</f>
        <v>100000</v>
      </c>
      <c r="E108" s="58">
        <f>E109</f>
        <v>0</v>
      </c>
      <c r="F108" s="59">
        <f>F107</f>
        <v>0</v>
      </c>
    </row>
    <row r="109" spans="1:6" ht="31.8" thickBot="1">
      <c r="A109" s="89" t="s">
        <v>17</v>
      </c>
      <c r="B109" s="74"/>
      <c r="C109" s="79">
        <v>200</v>
      </c>
      <c r="D109" s="73">
        <v>100000</v>
      </c>
      <c r="E109" s="58">
        <v>0</v>
      </c>
      <c r="F109" s="59">
        <v>0</v>
      </c>
    </row>
    <row r="110" spans="1:6" ht="63" thickBot="1">
      <c r="A110" s="87" t="s">
        <v>53</v>
      </c>
      <c r="B110" s="76" t="s">
        <v>54</v>
      </c>
      <c r="C110" s="77"/>
      <c r="D110" s="78">
        <f>SUM(D111+D121)</f>
        <v>655000</v>
      </c>
      <c r="E110" s="68">
        <f>SUM(E111+E121)</f>
        <v>166720.78</v>
      </c>
      <c r="F110" s="69">
        <f>E110/D110*100</f>
        <v>25.453554198473284</v>
      </c>
    </row>
    <row r="111" spans="1:6" ht="47.4" thickBot="1">
      <c r="A111" s="88" t="s">
        <v>55</v>
      </c>
      <c r="B111" s="74" t="s">
        <v>56</v>
      </c>
      <c r="C111" s="77"/>
      <c r="D111" s="73">
        <f>SUM(D112+D116+D119)</f>
        <v>212000</v>
      </c>
      <c r="E111" s="58">
        <f>SUM(E112+E116)</f>
        <v>132092.28</v>
      </c>
      <c r="F111" s="59">
        <f>E111/D111*100</f>
        <v>62.307679245283019</v>
      </c>
    </row>
    <row r="112" spans="1:6" ht="31.8" thickBot="1">
      <c r="A112" s="88" t="s">
        <v>57</v>
      </c>
      <c r="B112" s="74" t="s">
        <v>58</v>
      </c>
      <c r="C112" s="77"/>
      <c r="D112" s="73">
        <f>SUM(D113)</f>
        <v>30000</v>
      </c>
      <c r="E112" s="58">
        <f>SUM(E113)</f>
        <v>25768</v>
      </c>
      <c r="F112" s="59">
        <f>F113</f>
        <v>85.893333333333331</v>
      </c>
    </row>
    <row r="113" spans="1:6" ht="31.8" thickBot="1">
      <c r="A113" s="88" t="s">
        <v>59</v>
      </c>
      <c r="B113" s="74" t="s">
        <v>60</v>
      </c>
      <c r="C113" s="77"/>
      <c r="D113" s="73">
        <f>SUM(D114+D115)</f>
        <v>30000</v>
      </c>
      <c r="E113" s="58">
        <f>E115+E114</f>
        <v>25768</v>
      </c>
      <c r="F113" s="59">
        <f t="shared" ref="F113:F118" si="6">E113/D113*100</f>
        <v>85.893333333333331</v>
      </c>
    </row>
    <row r="114" spans="1:6" ht="31.8" thickBot="1">
      <c r="A114" s="89" t="s">
        <v>17</v>
      </c>
      <c r="B114" s="74"/>
      <c r="C114" s="75">
        <v>200</v>
      </c>
      <c r="D114" s="72">
        <v>0</v>
      </c>
      <c r="E114" s="58">
        <v>0</v>
      </c>
      <c r="F114" s="59" t="e">
        <f t="shared" si="6"/>
        <v>#DIV/0!</v>
      </c>
    </row>
    <row r="115" spans="1:6" ht="16.2" thickBot="1">
      <c r="A115" s="89" t="s">
        <v>38</v>
      </c>
      <c r="B115" s="74"/>
      <c r="C115" s="75">
        <v>800</v>
      </c>
      <c r="D115" s="72">
        <v>30000</v>
      </c>
      <c r="E115" s="58">
        <v>25768</v>
      </c>
      <c r="F115" s="59">
        <f t="shared" si="6"/>
        <v>85.893333333333331</v>
      </c>
    </row>
    <row r="116" spans="1:6" ht="63" thickBot="1">
      <c r="A116" s="88" t="s">
        <v>61</v>
      </c>
      <c r="B116" s="74" t="s">
        <v>62</v>
      </c>
      <c r="C116" s="77"/>
      <c r="D116" s="73">
        <f>D117</f>
        <v>100000</v>
      </c>
      <c r="E116" s="58">
        <f>SUM(E117+E119)</f>
        <v>106324.28</v>
      </c>
      <c r="F116" s="59">
        <f t="shared" si="6"/>
        <v>106.32428</v>
      </c>
    </row>
    <row r="117" spans="1:6" ht="31.8" thickBot="1">
      <c r="A117" s="91" t="s">
        <v>63</v>
      </c>
      <c r="B117" s="74" t="s">
        <v>64</v>
      </c>
      <c r="C117" s="74"/>
      <c r="D117" s="73">
        <f>SUM(D118)</f>
        <v>100000</v>
      </c>
      <c r="E117" s="58">
        <f>SUM(E118)</f>
        <v>47040</v>
      </c>
      <c r="F117" s="59">
        <f t="shared" si="6"/>
        <v>47.04</v>
      </c>
    </row>
    <row r="118" spans="1:6" ht="31.8" thickBot="1">
      <c r="A118" s="89" t="s">
        <v>17</v>
      </c>
      <c r="B118" s="71"/>
      <c r="C118" s="71">
        <v>200</v>
      </c>
      <c r="D118" s="72">
        <v>100000</v>
      </c>
      <c r="E118" s="58">
        <v>47040</v>
      </c>
      <c r="F118" s="59">
        <f t="shared" si="6"/>
        <v>47.04</v>
      </c>
    </row>
    <row r="119" spans="1:6" ht="31.8" thickBot="1">
      <c r="A119" s="88" t="s">
        <v>65</v>
      </c>
      <c r="B119" s="74" t="s">
        <v>66</v>
      </c>
      <c r="C119" s="74"/>
      <c r="D119" s="73">
        <f>SUM(D120)</f>
        <v>82000</v>
      </c>
      <c r="E119" s="58">
        <f>SUM(E120)</f>
        <v>59284.28</v>
      </c>
      <c r="F119" s="59">
        <f>F120</f>
        <v>72.297902439024384</v>
      </c>
    </row>
    <row r="120" spans="1:6" ht="31.8" thickBot="1">
      <c r="A120" s="89" t="s">
        <v>17</v>
      </c>
      <c r="B120" s="71"/>
      <c r="C120" s="71">
        <v>200</v>
      </c>
      <c r="D120" s="72">
        <v>82000</v>
      </c>
      <c r="E120" s="149">
        <v>59284.28</v>
      </c>
      <c r="F120" s="59">
        <f>E120/D120*100</f>
        <v>72.297902439024384</v>
      </c>
    </row>
    <row r="121" spans="1:6" ht="47.4" thickBot="1">
      <c r="A121" s="87" t="s">
        <v>95</v>
      </c>
      <c r="B121" s="74" t="s">
        <v>68</v>
      </c>
      <c r="C121" s="74"/>
      <c r="D121" s="73">
        <f>SUM(D122)</f>
        <v>443000</v>
      </c>
      <c r="E121" s="58">
        <f>SUM(E122)</f>
        <v>34628.5</v>
      </c>
      <c r="F121" s="59">
        <f>F122</f>
        <v>7.8168171557562074</v>
      </c>
    </row>
    <row r="122" spans="1:6" ht="31.8" thickBot="1">
      <c r="A122" s="88" t="s">
        <v>69</v>
      </c>
      <c r="B122" s="74" t="s">
        <v>70</v>
      </c>
      <c r="C122" s="74"/>
      <c r="D122" s="73">
        <f>SUM(D123+D126+D128)</f>
        <v>443000</v>
      </c>
      <c r="E122" s="58">
        <f>SUM(E123+E126+E128)</f>
        <v>34628.5</v>
      </c>
      <c r="F122" s="59">
        <f>E122/D122*100</f>
        <v>7.8168171557562074</v>
      </c>
    </row>
    <row r="123" spans="1:6" ht="47.4" thickBot="1">
      <c r="A123" s="91" t="s">
        <v>23</v>
      </c>
      <c r="B123" s="74" t="s">
        <v>71</v>
      </c>
      <c r="C123" s="74"/>
      <c r="D123" s="73">
        <f>SUM(D124:D125)</f>
        <v>250000</v>
      </c>
      <c r="E123" s="58">
        <f>SUM(E124+E125)</f>
        <v>0</v>
      </c>
      <c r="F123" s="59">
        <f>E123/D123*100</f>
        <v>0</v>
      </c>
    </row>
    <row r="124" spans="1:6" ht="31.8" thickBot="1">
      <c r="A124" s="89" t="s">
        <v>17</v>
      </c>
      <c r="B124" s="74"/>
      <c r="C124" s="71">
        <v>200</v>
      </c>
      <c r="D124" s="72">
        <v>0</v>
      </c>
      <c r="E124" s="58">
        <v>0</v>
      </c>
      <c r="F124" s="59" t="e">
        <f>E124/D124*100</f>
        <v>#DIV/0!</v>
      </c>
    </row>
    <row r="125" spans="1:6" ht="16.2" thickBot="1">
      <c r="A125" s="89" t="s">
        <v>38</v>
      </c>
      <c r="B125" s="71"/>
      <c r="C125" s="71">
        <v>800</v>
      </c>
      <c r="D125" s="72">
        <v>250000</v>
      </c>
      <c r="E125" s="58">
        <v>0</v>
      </c>
      <c r="F125" s="59">
        <f>E125/D125*100</f>
        <v>0</v>
      </c>
    </row>
    <row r="126" spans="1:6" ht="47.4" thickBot="1">
      <c r="A126" s="91" t="s">
        <v>72</v>
      </c>
      <c r="B126" s="74" t="s">
        <v>73</v>
      </c>
      <c r="C126" s="75"/>
      <c r="D126" s="73">
        <f>SUM(D127)</f>
        <v>10000</v>
      </c>
      <c r="E126" s="58">
        <f>SUM(E127)</f>
        <v>0</v>
      </c>
      <c r="F126" s="59">
        <v>100</v>
      </c>
    </row>
    <row r="127" spans="1:6" ht="31.8" thickBot="1">
      <c r="A127" s="89" t="s">
        <v>17</v>
      </c>
      <c r="B127" s="71"/>
      <c r="C127" s="71">
        <v>200</v>
      </c>
      <c r="D127" s="72">
        <v>10000</v>
      </c>
      <c r="E127" s="58">
        <v>0</v>
      </c>
      <c r="F127" s="59">
        <v>100</v>
      </c>
    </row>
    <row r="128" spans="1:6" ht="31.8" thickBot="1">
      <c r="A128" s="88" t="s">
        <v>117</v>
      </c>
      <c r="B128" s="71" t="s">
        <v>118</v>
      </c>
      <c r="C128" s="71"/>
      <c r="D128" s="72">
        <f>D129+D130</f>
        <v>183000</v>
      </c>
      <c r="E128" s="58">
        <f>E129+E130</f>
        <v>34628.5</v>
      </c>
      <c r="F128" s="59">
        <f>E128/D128*100</f>
        <v>18.922677595628414</v>
      </c>
    </row>
    <row r="129" spans="1:6" ht="31.8" thickBot="1">
      <c r="A129" s="89" t="s">
        <v>17</v>
      </c>
      <c r="B129" s="71"/>
      <c r="C129" s="71">
        <v>200</v>
      </c>
      <c r="D129" s="148">
        <v>182888.12</v>
      </c>
      <c r="E129" s="149">
        <v>34516.620000000003</v>
      </c>
      <c r="F129" s="59">
        <f>E129/D129*100</f>
        <v>18.87307934490223</v>
      </c>
    </row>
    <row r="130" spans="1:6" ht="16.2" thickBot="1">
      <c r="A130" s="89" t="s">
        <v>38</v>
      </c>
      <c r="B130" s="71"/>
      <c r="C130" s="71">
        <v>800</v>
      </c>
      <c r="D130" s="148">
        <v>111.88</v>
      </c>
      <c r="E130" s="149">
        <v>111.88</v>
      </c>
      <c r="F130" s="59">
        <v>0</v>
      </c>
    </row>
    <row r="131" spans="1:6" ht="16.2" thickBot="1">
      <c r="A131" s="87" t="s">
        <v>74</v>
      </c>
      <c r="B131" s="76" t="s">
        <v>75</v>
      </c>
      <c r="C131" s="76"/>
      <c r="D131" s="78">
        <f>D132+D134+D136+D140+D142+D146+D150+D153+D156+D158+D160</f>
        <v>8584291.4699999988</v>
      </c>
      <c r="E131" s="68">
        <f>E134+E136+E140+E146+E150+E153+E156+E160+E158+E142</f>
        <v>2157672.12</v>
      </c>
      <c r="F131" s="69">
        <f>E131/D131*100</f>
        <v>25.13512183900718</v>
      </c>
    </row>
    <row r="132" spans="1:6" ht="31.8" thickBot="1">
      <c r="A132" s="92" t="s">
        <v>102</v>
      </c>
      <c r="B132" s="74" t="s">
        <v>103</v>
      </c>
      <c r="C132" s="76"/>
      <c r="D132" s="73">
        <f>SUM(D133)</f>
        <v>0</v>
      </c>
      <c r="E132" s="58">
        <f>SUM(E133)</f>
        <v>0</v>
      </c>
      <c r="F132" s="59">
        <v>0</v>
      </c>
    </row>
    <row r="133" spans="1:6" ht="31.8" thickBot="1">
      <c r="A133" s="89" t="s">
        <v>17</v>
      </c>
      <c r="B133" s="76"/>
      <c r="C133" s="71">
        <v>200</v>
      </c>
      <c r="D133" s="72">
        <v>0</v>
      </c>
      <c r="E133" s="58">
        <v>0</v>
      </c>
      <c r="F133" s="59">
        <v>0</v>
      </c>
    </row>
    <row r="134" spans="1:6" ht="16.2" thickBot="1">
      <c r="A134" s="91" t="s">
        <v>76</v>
      </c>
      <c r="B134" s="74" t="s">
        <v>77</v>
      </c>
      <c r="C134" s="71"/>
      <c r="D134" s="73">
        <f>SUM(D135)</f>
        <v>2079558.57</v>
      </c>
      <c r="E134" s="58">
        <f>SUM(E135)</f>
        <v>456232.82</v>
      </c>
      <c r="F134" s="59">
        <f t="shared" ref="F134:F139" si="7">E134/D134*100</f>
        <v>21.938926202016038</v>
      </c>
    </row>
    <row r="135" spans="1:6" ht="78.599999999999994" thickBot="1">
      <c r="A135" s="89" t="s">
        <v>22</v>
      </c>
      <c r="B135" s="71"/>
      <c r="C135" s="71">
        <v>100</v>
      </c>
      <c r="D135" s="148">
        <v>2079558.57</v>
      </c>
      <c r="E135" s="149">
        <v>456232.82</v>
      </c>
      <c r="F135" s="59">
        <f t="shared" si="7"/>
        <v>21.938926202016038</v>
      </c>
    </row>
    <row r="136" spans="1:6" ht="16.2" thickBot="1">
      <c r="A136" s="91" t="s">
        <v>78</v>
      </c>
      <c r="B136" s="74" t="s">
        <v>79</v>
      </c>
      <c r="C136" s="71"/>
      <c r="D136" s="73">
        <f>D137+D138+D139</f>
        <v>4122261.4</v>
      </c>
      <c r="E136" s="58">
        <f>SUM(E137+E138+E139)</f>
        <v>1129650.71</v>
      </c>
      <c r="F136" s="59">
        <f t="shared" si="7"/>
        <v>27.403665133899562</v>
      </c>
    </row>
    <row r="137" spans="1:6" ht="78.599999999999994" thickBot="1">
      <c r="A137" s="89" t="s">
        <v>22</v>
      </c>
      <c r="B137" s="71"/>
      <c r="C137" s="71">
        <v>100</v>
      </c>
      <c r="D137" s="148">
        <v>3201202</v>
      </c>
      <c r="E137" s="149">
        <v>757067.31</v>
      </c>
      <c r="F137" s="59">
        <f t="shared" si="7"/>
        <v>23.649470105291702</v>
      </c>
    </row>
    <row r="138" spans="1:6" ht="31.8" thickBot="1">
      <c r="A138" s="89" t="s">
        <v>17</v>
      </c>
      <c r="B138" s="71"/>
      <c r="C138" s="71">
        <v>200</v>
      </c>
      <c r="D138" s="148">
        <v>813559.4</v>
      </c>
      <c r="E138" s="149">
        <v>275083.40000000002</v>
      </c>
      <c r="F138" s="59">
        <f t="shared" si="7"/>
        <v>33.812331342984912</v>
      </c>
    </row>
    <row r="139" spans="1:6" ht="16.2" thickBot="1">
      <c r="A139" s="89" t="s">
        <v>38</v>
      </c>
      <c r="B139" s="71"/>
      <c r="C139" s="71">
        <v>800</v>
      </c>
      <c r="D139" s="148">
        <v>107500</v>
      </c>
      <c r="E139" s="149">
        <v>97500</v>
      </c>
      <c r="F139" s="59">
        <f t="shared" si="7"/>
        <v>90.697674418604649</v>
      </c>
    </row>
    <row r="140" spans="1:6" ht="31.8" thickBot="1">
      <c r="A140" s="88" t="s">
        <v>120</v>
      </c>
      <c r="B140" s="71" t="s">
        <v>119</v>
      </c>
      <c r="C140" s="71"/>
      <c r="D140" s="72">
        <f>D141</f>
        <v>101000</v>
      </c>
      <c r="E140" s="58">
        <f>E141</f>
        <v>31801.29</v>
      </c>
      <c r="F140" s="59">
        <f>F141</f>
        <v>31.486425742574259</v>
      </c>
    </row>
    <row r="141" spans="1:6" ht="16.2" thickBot="1">
      <c r="A141" s="89" t="s">
        <v>9</v>
      </c>
      <c r="B141" s="71"/>
      <c r="C141" s="71">
        <v>300</v>
      </c>
      <c r="D141" s="150">
        <v>101000</v>
      </c>
      <c r="E141" s="149">
        <v>31801.29</v>
      </c>
      <c r="F141" s="59">
        <f>E141/D141*100</f>
        <v>31.486425742574259</v>
      </c>
    </row>
    <row r="142" spans="1:6" ht="16.2" thickBot="1">
      <c r="A142" s="91" t="s">
        <v>80</v>
      </c>
      <c r="B142" s="74" t="s">
        <v>81</v>
      </c>
      <c r="C142" s="71"/>
      <c r="D142" s="73">
        <f>D143+D144+D145</f>
        <v>50000</v>
      </c>
      <c r="E142" s="58">
        <f>E143+E144+E145</f>
        <v>24880</v>
      </c>
      <c r="F142" s="59">
        <f>E142/D142*100</f>
        <v>49.76</v>
      </c>
    </row>
    <row r="143" spans="1:6" ht="31.8" thickBot="1">
      <c r="A143" s="89" t="s">
        <v>17</v>
      </c>
      <c r="B143" s="74"/>
      <c r="C143" s="71">
        <v>200</v>
      </c>
      <c r="D143" s="73">
        <v>37860</v>
      </c>
      <c r="E143" s="58">
        <v>24880</v>
      </c>
      <c r="F143" s="59">
        <f>E143/D143*100</f>
        <v>65.715795034337035</v>
      </c>
    </row>
    <row r="144" spans="1:6" ht="16.2" thickBot="1">
      <c r="A144" s="89" t="s">
        <v>38</v>
      </c>
      <c r="B144" s="74"/>
      <c r="C144" s="71">
        <v>800</v>
      </c>
      <c r="D144" s="73">
        <v>12140</v>
      </c>
      <c r="E144" s="58">
        <v>0</v>
      </c>
      <c r="F144" s="59">
        <f>E144/D144*100</f>
        <v>0</v>
      </c>
    </row>
    <row r="145" spans="1:6" ht="16.2" thickBot="1">
      <c r="A145" s="89" t="s">
        <v>9</v>
      </c>
      <c r="B145" s="74"/>
      <c r="C145" s="71">
        <v>300</v>
      </c>
      <c r="D145" s="73">
        <v>0</v>
      </c>
      <c r="E145" s="58">
        <v>0</v>
      </c>
      <c r="F145" s="59" t="e">
        <f>E145/D145*100</f>
        <v>#DIV/0!</v>
      </c>
    </row>
    <row r="146" spans="1:6" ht="31.8" thickBot="1">
      <c r="A146" s="88" t="s">
        <v>82</v>
      </c>
      <c r="B146" s="74" t="s">
        <v>83</v>
      </c>
      <c r="C146" s="74"/>
      <c r="D146" s="73">
        <f>D147+D148+D149</f>
        <v>1670893</v>
      </c>
      <c r="E146" s="58">
        <f>E147+E148+E149</f>
        <v>412573.75</v>
      </c>
      <c r="F146" s="59">
        <f t="shared" ref="F146:F152" si="8">E146/D146*100</f>
        <v>24.691811504387175</v>
      </c>
    </row>
    <row r="147" spans="1:6" ht="78.599999999999994" thickBot="1">
      <c r="A147" s="89" t="s">
        <v>84</v>
      </c>
      <c r="B147" s="71"/>
      <c r="C147" s="71">
        <v>100</v>
      </c>
      <c r="D147" s="148">
        <v>1350000</v>
      </c>
      <c r="E147" s="149">
        <v>381667.75</v>
      </c>
      <c r="F147" s="59">
        <f t="shared" si="8"/>
        <v>28.271685185185184</v>
      </c>
    </row>
    <row r="148" spans="1:6" ht="31.8" thickBot="1">
      <c r="A148" s="89" t="s">
        <v>17</v>
      </c>
      <c r="B148" s="71"/>
      <c r="C148" s="71">
        <v>200</v>
      </c>
      <c r="D148" s="148">
        <v>310893</v>
      </c>
      <c r="E148" s="149">
        <v>30906</v>
      </c>
      <c r="F148" s="59">
        <f t="shared" si="8"/>
        <v>9.9410408082523567</v>
      </c>
    </row>
    <row r="149" spans="1:6" ht="16.2" thickBot="1">
      <c r="A149" s="89" t="s">
        <v>38</v>
      </c>
      <c r="B149" s="71"/>
      <c r="C149" s="71">
        <v>800</v>
      </c>
      <c r="D149" s="72">
        <v>10000</v>
      </c>
      <c r="E149" s="58">
        <v>0</v>
      </c>
      <c r="F149" s="59">
        <f t="shared" si="8"/>
        <v>0</v>
      </c>
    </row>
    <row r="150" spans="1:6" ht="47.4" thickBot="1">
      <c r="A150" s="88" t="s">
        <v>85</v>
      </c>
      <c r="B150" s="74" t="s">
        <v>86</v>
      </c>
      <c r="C150" s="71"/>
      <c r="D150" s="73">
        <f>SUM(D151+D152)</f>
        <v>293942</v>
      </c>
      <c r="E150" s="58">
        <f>SUM(E151+E152)</f>
        <v>52124.55</v>
      </c>
      <c r="F150" s="59">
        <f t="shared" si="8"/>
        <v>17.732937110042119</v>
      </c>
    </row>
    <row r="151" spans="1:6" ht="78.599999999999994" thickBot="1">
      <c r="A151" s="89" t="s">
        <v>22</v>
      </c>
      <c r="B151" s="71"/>
      <c r="C151" s="71">
        <v>100</v>
      </c>
      <c r="D151" s="154">
        <v>238719</v>
      </c>
      <c r="E151" s="149">
        <v>52124.55</v>
      </c>
      <c r="F151" s="59">
        <f t="shared" si="8"/>
        <v>21.835107385671019</v>
      </c>
    </row>
    <row r="152" spans="1:6" ht="31.8" thickBot="1">
      <c r="A152" s="89" t="s">
        <v>17</v>
      </c>
      <c r="B152" s="71"/>
      <c r="C152" s="71">
        <v>200</v>
      </c>
      <c r="D152" s="154">
        <v>55223</v>
      </c>
      <c r="E152" s="58">
        <v>0</v>
      </c>
      <c r="F152" s="59">
        <f t="shared" si="8"/>
        <v>0</v>
      </c>
    </row>
    <row r="153" spans="1:6" ht="46.95" customHeight="1" thickBot="1">
      <c r="A153" s="93" t="s">
        <v>143</v>
      </c>
      <c r="B153" s="74" t="s">
        <v>195</v>
      </c>
      <c r="C153" s="71"/>
      <c r="D153" s="72">
        <f>D154</f>
        <v>110000</v>
      </c>
      <c r="E153" s="58">
        <f>E154</f>
        <v>27500</v>
      </c>
      <c r="F153" s="59">
        <f>F154</f>
        <v>25</v>
      </c>
    </row>
    <row r="154" spans="1:6" ht="16.2" thickBot="1">
      <c r="A154" s="88" t="s">
        <v>67</v>
      </c>
      <c r="B154" s="71"/>
      <c r="C154" s="71">
        <v>500</v>
      </c>
      <c r="D154" s="72">
        <v>110000</v>
      </c>
      <c r="E154" s="58">
        <v>27500</v>
      </c>
      <c r="F154" s="59">
        <f>E154/D154*100</f>
        <v>25</v>
      </c>
    </row>
    <row r="155" spans="1:6" ht="31.8" thickBot="1">
      <c r="A155" s="151" t="s">
        <v>201</v>
      </c>
      <c r="B155" s="74" t="s">
        <v>200</v>
      </c>
      <c r="C155" s="71"/>
      <c r="D155" s="73">
        <f>D156</f>
        <v>0</v>
      </c>
      <c r="E155" s="58">
        <f>E156</f>
        <v>0</v>
      </c>
      <c r="F155" s="59">
        <v>0</v>
      </c>
    </row>
    <row r="156" spans="1:6" ht="16.2" thickBot="1">
      <c r="A156" s="152" t="s">
        <v>202</v>
      </c>
      <c r="B156" s="81"/>
      <c r="C156" s="81">
        <v>500</v>
      </c>
      <c r="D156" s="82">
        <v>0</v>
      </c>
      <c r="E156" s="58">
        <v>0</v>
      </c>
      <c r="F156" s="59">
        <v>0</v>
      </c>
    </row>
    <row r="157" spans="1:6" ht="31.8" thickBot="1">
      <c r="A157" s="94" t="s">
        <v>174</v>
      </c>
      <c r="B157" s="83" t="s">
        <v>175</v>
      </c>
      <c r="C157" s="84"/>
      <c r="D157" s="85">
        <f>D158</f>
        <v>65000</v>
      </c>
      <c r="E157" s="63">
        <f>E158</f>
        <v>0</v>
      </c>
      <c r="F157" s="64">
        <f>F158</f>
        <v>0</v>
      </c>
    </row>
    <row r="158" spans="1:6" ht="16.2" thickBot="1">
      <c r="A158" s="95" t="s">
        <v>67</v>
      </c>
      <c r="B158" s="84"/>
      <c r="C158" s="84">
        <v>500</v>
      </c>
      <c r="D158" s="85">
        <v>65000</v>
      </c>
      <c r="E158" s="63">
        <v>0</v>
      </c>
      <c r="F158" s="64">
        <f>E158/D158*100</f>
        <v>0</v>
      </c>
    </row>
    <row r="159" spans="1:6" ht="31.8" thickBot="1">
      <c r="A159" s="96" t="s">
        <v>142</v>
      </c>
      <c r="B159" s="84" t="s">
        <v>141</v>
      </c>
      <c r="C159" s="153"/>
      <c r="D159" s="112">
        <f>D160</f>
        <v>91636.5</v>
      </c>
      <c r="E159" s="63">
        <f>E160</f>
        <v>22909</v>
      </c>
      <c r="F159" s="64">
        <f>E159/D159*100</f>
        <v>24.999863591472828</v>
      </c>
    </row>
    <row r="160" spans="1:6" ht="16.2" thickBot="1">
      <c r="A160" s="97" t="s">
        <v>67</v>
      </c>
      <c r="B160" s="84"/>
      <c r="C160" s="84">
        <v>500</v>
      </c>
      <c r="D160" s="148">
        <v>91636.5</v>
      </c>
      <c r="E160" s="63">
        <v>22909</v>
      </c>
      <c r="F160" s="64">
        <f>E160/D160*100</f>
        <v>24.999863591472828</v>
      </c>
    </row>
    <row r="161" spans="1:6" ht="15.75" customHeight="1">
      <c r="A161" s="121" t="s">
        <v>87</v>
      </c>
      <c r="B161" s="125"/>
      <c r="C161" s="125"/>
      <c r="D161" s="123">
        <f>SUM(D9+D14+D19+D24+D32+D45+D79+D50+D86+D110+D131)</f>
        <v>29142709.979999997</v>
      </c>
      <c r="E161" s="113">
        <f>SUM(E14+E19+E32+E9+E24+E45+E79+E50+E86+E110+E131)</f>
        <v>5723874.1299999999</v>
      </c>
      <c r="F161" s="115">
        <f>E161/D161*100</f>
        <v>19.640843744209683</v>
      </c>
    </row>
    <row r="162" spans="1:6" ht="15" thickBot="1">
      <c r="A162" s="122"/>
      <c r="B162" s="126"/>
      <c r="C162" s="126"/>
      <c r="D162" s="124"/>
      <c r="E162" s="114"/>
      <c r="F162" s="116"/>
    </row>
    <row r="163" spans="1:6">
      <c r="A163" s="98"/>
    </row>
    <row r="164" spans="1:6">
      <c r="A164" s="98"/>
    </row>
    <row r="165" spans="1:6">
      <c r="A165" s="98"/>
    </row>
    <row r="166" spans="1:6">
      <c r="A166" s="98"/>
    </row>
    <row r="167" spans="1:6">
      <c r="A167" s="98"/>
    </row>
    <row r="168" spans="1:6">
      <c r="A168" s="98"/>
    </row>
    <row r="169" spans="1:6">
      <c r="A169" s="98"/>
    </row>
    <row r="170" spans="1:6">
      <c r="A170" s="98"/>
    </row>
    <row r="171" spans="1:6">
      <c r="A171" s="98"/>
    </row>
    <row r="172" spans="1:6">
      <c r="A172" s="98"/>
    </row>
    <row r="173" spans="1:6">
      <c r="A173" s="98"/>
    </row>
    <row r="174" spans="1:6">
      <c r="A174" s="98"/>
    </row>
    <row r="175" spans="1:6">
      <c r="A175" s="98"/>
    </row>
    <row r="176" spans="1:6">
      <c r="A176" s="98"/>
    </row>
    <row r="177" spans="1:1">
      <c r="A177" s="98"/>
    </row>
    <row r="178" spans="1:1">
      <c r="A178" s="98"/>
    </row>
    <row r="179" spans="1:1">
      <c r="A179" s="98"/>
    </row>
    <row r="180" spans="1:1">
      <c r="A180" s="98"/>
    </row>
    <row r="181" spans="1:1">
      <c r="A181" s="98"/>
    </row>
    <row r="182" spans="1:1">
      <c r="A182" s="98"/>
    </row>
    <row r="183" spans="1:1">
      <c r="A183" s="98"/>
    </row>
    <row r="184" spans="1:1">
      <c r="A184" s="98"/>
    </row>
    <row r="185" spans="1:1">
      <c r="A185" s="98"/>
    </row>
    <row r="186" spans="1:1">
      <c r="A186" s="98"/>
    </row>
    <row r="187" spans="1:1">
      <c r="A187" s="98"/>
    </row>
    <row r="188" spans="1:1">
      <c r="A188" s="98"/>
    </row>
    <row r="189" spans="1:1">
      <c r="A189" s="98"/>
    </row>
    <row r="190" spans="1:1">
      <c r="A190" s="98"/>
    </row>
  </sheetData>
  <mergeCells count="22">
    <mergeCell ref="C1:F4"/>
    <mergeCell ref="A5:D5"/>
    <mergeCell ref="A32:A33"/>
    <mergeCell ref="B32:B33"/>
    <mergeCell ref="C32:C33"/>
    <mergeCell ref="D32:D33"/>
    <mergeCell ref="E32:E33"/>
    <mergeCell ref="F32:F33"/>
    <mergeCell ref="A6:C6"/>
    <mergeCell ref="A7:C7"/>
    <mergeCell ref="E161:E162"/>
    <mergeCell ref="F161:F162"/>
    <mergeCell ref="E101:E102"/>
    <mergeCell ref="F101:F102"/>
    <mergeCell ref="A101:A102"/>
    <mergeCell ref="D161:D162"/>
    <mergeCell ref="A161:A162"/>
    <mergeCell ref="B161:B162"/>
    <mergeCell ref="C161:C162"/>
    <mergeCell ref="B101:B102"/>
    <mergeCell ref="C101:C102"/>
    <mergeCell ref="D101:D102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2023-05-19T10:13:49Z</dcterms:modified>
</cp:coreProperties>
</file>