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4519" iterate="1"/>
</workbook>
</file>

<file path=xl/calcChain.xml><?xml version="1.0" encoding="utf-8"?>
<calcChain xmlns="http://schemas.openxmlformats.org/spreadsheetml/2006/main">
  <c r="F174" i="1"/>
  <c r="F173"/>
  <c r="F172"/>
  <c r="F171"/>
  <c r="F170"/>
  <c r="F169"/>
  <c r="E26"/>
  <c r="E139"/>
  <c r="D139"/>
  <c r="E173"/>
  <c r="D173"/>
  <c r="E171"/>
  <c r="D171"/>
  <c r="E169"/>
  <c r="D169"/>
  <c r="E92"/>
  <c r="D92"/>
  <c r="F103"/>
  <c r="F104"/>
  <c r="E103"/>
  <c r="D103"/>
  <c r="D105"/>
  <c r="F100"/>
  <c r="F99"/>
  <c r="E99"/>
  <c r="D99"/>
  <c r="F76"/>
  <c r="E75"/>
  <c r="F71"/>
  <c r="F70"/>
  <c r="F69"/>
  <c r="F68"/>
  <c r="E65"/>
  <c r="D65"/>
  <c r="E70"/>
  <c r="D70"/>
  <c r="E68"/>
  <c r="D68"/>
  <c r="E27"/>
  <c r="D107"/>
  <c r="E107"/>
  <c r="E105"/>
  <c r="F64"/>
  <c r="F63" s="1"/>
  <c r="F62"/>
  <c r="F61" s="1"/>
  <c r="F60"/>
  <c r="F59" s="1"/>
  <c r="E63"/>
  <c r="D63"/>
  <c r="E61"/>
  <c r="D61"/>
  <c r="E59"/>
  <c r="D59"/>
  <c r="F11" l="1"/>
  <c r="F10" s="1"/>
  <c r="F9" s="1"/>
  <c r="F12"/>
  <c r="E11"/>
  <c r="E10" s="1"/>
  <c r="E9" s="1"/>
  <c r="D12"/>
  <c r="D11" s="1"/>
  <c r="D10" s="1"/>
  <c r="D9" s="1"/>
  <c r="F123"/>
  <c r="E150"/>
  <c r="D150"/>
  <c r="F152"/>
  <c r="F153"/>
  <c r="E163"/>
  <c r="D163"/>
  <c r="F86"/>
  <c r="E86"/>
  <c r="E85" s="1"/>
  <c r="E84" s="1"/>
  <c r="E83" s="1"/>
  <c r="D86"/>
  <c r="F88"/>
  <c r="E88"/>
  <c r="D88"/>
  <c r="D85" s="1"/>
  <c r="D84" s="1"/>
  <c r="D83" s="1"/>
  <c r="F55"/>
  <c r="F77"/>
  <c r="E77"/>
  <c r="D77"/>
  <c r="F48"/>
  <c r="F47" s="1"/>
  <c r="F46" s="1"/>
  <c r="F45" s="1"/>
  <c r="E48"/>
  <c r="E47" s="1"/>
  <c r="E46" s="1"/>
  <c r="E45" s="1"/>
  <c r="D48"/>
  <c r="D47" s="1"/>
  <c r="D46" s="1"/>
  <c r="D45" s="1"/>
  <c r="F26"/>
  <c r="F25" s="1"/>
  <c r="F24" s="1"/>
  <c r="E25"/>
  <c r="E24" s="1"/>
  <c r="F30"/>
  <c r="F29" s="1"/>
  <c r="E30"/>
  <c r="E29" s="1"/>
  <c r="D27"/>
  <c r="D26" s="1"/>
  <c r="D30"/>
  <c r="D29" s="1"/>
  <c r="D36"/>
  <c r="D35" s="1"/>
  <c r="D25" l="1"/>
  <c r="D24" s="1"/>
  <c r="E165" l="1"/>
  <c r="D165"/>
  <c r="F166"/>
  <c r="F165" s="1"/>
  <c r="F168"/>
  <c r="E167"/>
  <c r="D167"/>
  <c r="E161"/>
  <c r="D161"/>
  <c r="F162"/>
  <c r="F161" s="1"/>
  <c r="E121"/>
  <c r="F167" l="1"/>
  <c r="D131"/>
  <c r="E131"/>
  <c r="F133"/>
  <c r="F137"/>
  <c r="D97"/>
  <c r="D101"/>
  <c r="F114"/>
  <c r="E114"/>
  <c r="D114"/>
  <c r="D116"/>
  <c r="E116"/>
  <c r="E115" s="1"/>
  <c r="F115"/>
  <c r="F116" s="1"/>
  <c r="F75"/>
  <c r="D75"/>
  <c r="E73"/>
  <c r="E72" s="1"/>
  <c r="D73"/>
  <c r="D72" s="1"/>
  <c r="F74"/>
  <c r="F73" s="1"/>
  <c r="D79"/>
  <c r="D80"/>
  <c r="D81"/>
  <c r="D43"/>
  <c r="D42" s="1"/>
  <c r="D41" s="1"/>
  <c r="E41"/>
  <c r="E42"/>
  <c r="E43"/>
  <c r="F42"/>
  <c r="F41" s="1"/>
  <c r="F43"/>
  <c r="F19"/>
  <c r="F20"/>
  <c r="F21"/>
  <c r="F22"/>
  <c r="E19"/>
  <c r="E20"/>
  <c r="E22"/>
  <c r="E14"/>
  <c r="F18"/>
  <c r="F14" s="1"/>
  <c r="F159"/>
  <c r="F149"/>
  <c r="F148" s="1"/>
  <c r="E148"/>
  <c r="D148"/>
  <c r="F143"/>
  <c r="D144"/>
  <c r="F145"/>
  <c r="F146"/>
  <c r="F147"/>
  <c r="F151"/>
  <c r="E154"/>
  <c r="D154"/>
  <c r="F155"/>
  <c r="F156"/>
  <c r="F157"/>
  <c r="F160"/>
  <c r="F122"/>
  <c r="F126"/>
  <c r="F128"/>
  <c r="F127" s="1"/>
  <c r="F132"/>
  <c r="E136"/>
  <c r="D136"/>
  <c r="E95"/>
  <c r="F94"/>
  <c r="F93" s="1"/>
  <c r="F96"/>
  <c r="F95" s="1"/>
  <c r="F98"/>
  <c r="F97" s="1"/>
  <c r="E97"/>
  <c r="E101"/>
  <c r="F102"/>
  <c r="F101" s="1"/>
  <c r="E112"/>
  <c r="E111" s="1"/>
  <c r="E109" s="1"/>
  <c r="D112"/>
  <c r="F113"/>
  <c r="F112" s="1"/>
  <c r="F111" s="1"/>
  <c r="F109" s="1"/>
  <c r="F58"/>
  <c r="F57" s="1"/>
  <c r="E53"/>
  <c r="D53"/>
  <c r="F54"/>
  <c r="F53" s="1"/>
  <c r="F52" s="1"/>
  <c r="E66"/>
  <c r="F67"/>
  <c r="F66" s="1"/>
  <c r="F65" s="1"/>
  <c r="E81"/>
  <c r="E80" s="1"/>
  <c r="E79" s="1"/>
  <c r="F82"/>
  <c r="F81" s="1"/>
  <c r="F80" s="1"/>
  <c r="F79" s="1"/>
  <c r="F40"/>
  <c r="F39" s="1"/>
  <c r="F38" s="1"/>
  <c r="E36"/>
  <c r="F37"/>
  <c r="F36" s="1"/>
  <c r="F35" s="1"/>
  <c r="F131" l="1"/>
  <c r="F17"/>
  <c r="F16" s="1"/>
  <c r="F15" s="1"/>
  <c r="F154"/>
  <c r="F136"/>
  <c r="D121"/>
  <c r="D134"/>
  <c r="E134"/>
  <c r="D95"/>
  <c r="E158"/>
  <c r="F150"/>
  <c r="E144"/>
  <c r="F144" s="1"/>
  <c r="E142"/>
  <c r="E140"/>
  <c r="E127"/>
  <c r="E125"/>
  <c r="E120"/>
  <c r="E93"/>
  <c r="E52"/>
  <c r="E57"/>
  <c r="E56" s="1"/>
  <c r="E39"/>
  <c r="E38" s="1"/>
  <c r="E35"/>
  <c r="E17"/>
  <c r="E16" s="1"/>
  <c r="E15" s="1"/>
  <c r="D52"/>
  <c r="D158"/>
  <c r="D93"/>
  <c r="D140"/>
  <c r="D127"/>
  <c r="D125"/>
  <c r="D124" s="1"/>
  <c r="D111"/>
  <c r="D109" s="1"/>
  <c r="D17"/>
  <c r="D16" s="1"/>
  <c r="D15" s="1"/>
  <c r="D14" s="1"/>
  <c r="D22"/>
  <c r="D21" s="1"/>
  <c r="D39"/>
  <c r="D38" s="1"/>
  <c r="D34" s="1"/>
  <c r="D32" s="1"/>
  <c r="D57"/>
  <c r="D56" s="1"/>
  <c r="D66"/>
  <c r="D142"/>
  <c r="F125" l="1"/>
  <c r="D51"/>
  <c r="D50" s="1"/>
  <c r="E51"/>
  <c r="E50" s="1"/>
  <c r="F142"/>
  <c r="F158"/>
  <c r="D120"/>
  <c r="D119" s="1"/>
  <c r="F121"/>
  <c r="F120" s="1"/>
  <c r="F56"/>
  <c r="D130"/>
  <c r="D129" s="1"/>
  <c r="E130"/>
  <c r="E129" s="1"/>
  <c r="D91"/>
  <c r="D90" s="1"/>
  <c r="E124"/>
  <c r="E119" s="1"/>
  <c r="E34"/>
  <c r="E32" s="1"/>
  <c r="D20"/>
  <c r="D19" s="1"/>
  <c r="F139" l="1"/>
  <c r="D118"/>
  <c r="D175" s="1"/>
  <c r="D7" s="1"/>
  <c r="F130"/>
  <c r="F129" s="1"/>
  <c r="F124"/>
  <c r="F92"/>
  <c r="F91" s="1"/>
  <c r="E91"/>
  <c r="E90" s="1"/>
  <c r="F90" s="1"/>
  <c r="F50"/>
  <c r="F51"/>
  <c r="F32"/>
  <c r="F34" s="1"/>
  <c r="E118" l="1"/>
  <c r="E175" s="1"/>
  <c r="F119"/>
  <c r="E7" l="1"/>
  <c r="F7" s="1"/>
  <c r="F118"/>
  <c r="F175"/>
  <c r="D115"/>
</calcChain>
</file>

<file path=xl/sharedStrings.xml><?xml version="1.0" encoding="utf-8"?>
<sst xmlns="http://schemas.openxmlformats.org/spreadsheetml/2006/main" count="280" uniqueCount="212">
  <si>
    <t>Наименование</t>
  </si>
  <si>
    <t>Код целевой классификации</t>
  </si>
  <si>
    <t>Вид расходов</t>
  </si>
  <si>
    <t xml:space="preserve">Муниципальная программа «Обеспечение доступным и комфортным жильём населения Великосельского сельского поселения» </t>
  </si>
  <si>
    <t>05.0.00.00000</t>
  </si>
  <si>
    <t>Муниципальная целевая программа «Жилье молодым семьям в Великосельском сельском поселении»</t>
  </si>
  <si>
    <t>05.1.00.00000</t>
  </si>
  <si>
    <t>Предоставление молодым семьям социальных выплат на приобретение жилья или индивидуального жилищного строительства</t>
  </si>
  <si>
    <t>05.1.01.00000</t>
  </si>
  <si>
    <t>Социальное обеспечение и иные выплаты населению</t>
  </si>
  <si>
    <t>10.0.00.00000</t>
  </si>
  <si>
    <t>Муниципальная целевая программа  «По обеспечению первичной  пожарной безопасности на территории Великосельского сельского поселения Гаврилов-Ямского муниципального района »</t>
  </si>
  <si>
    <t>10.1.00.00000</t>
  </si>
  <si>
    <t>Обеспечение противопожарным оборудованием и совершенствование противопожарной защиты объектов социальной сферы;</t>
  </si>
  <si>
    <t>10.1.01.00000</t>
  </si>
  <si>
    <t>Мероприятия на реализацию муниципальной целевой программы «Обеспечение первичных мер пожарной безопасности на территории Великосельского сельского поселения »</t>
  </si>
  <si>
    <t>10.1.01.17130</t>
  </si>
  <si>
    <t>Закупка товаров, работ и услуг для государственных (муниципальных) нужд</t>
  </si>
  <si>
    <t xml:space="preserve"> </t>
  </si>
  <si>
    <t>Создание в целях пожаротушения условий для забора в любое время года воды из источников наружного водоснабжения, расположенных в сельских населённых пунктах и на прилегающих к ним территориях</t>
  </si>
  <si>
    <t>10.1.02.00000</t>
  </si>
  <si>
    <t>10.1.02.17130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</si>
  <si>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</si>
  <si>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Мероприятия по управлению, распоряжению имуществом, находящимся в  муниципальной  собственности, и приобретению права собственности</t>
  </si>
  <si>
    <t>Расходы на реализацию мероприятий в рамках молодежной политики</t>
  </si>
  <si>
    <t>Муниципальная программа «Обеспечение качественными коммунальными услугами населения Великосельского сельского поселения»</t>
  </si>
  <si>
    <t>14.0.00.00000</t>
  </si>
  <si>
    <t>Муниципальная целевая программа»Благоустройство Великосельского сельского поселения »</t>
  </si>
  <si>
    <t>14.1.00.00000</t>
  </si>
  <si>
    <t>Организации уличного освещения в поселении</t>
  </si>
  <si>
    <t>14.1.01.00000</t>
  </si>
  <si>
    <t>14.1.01.17250</t>
  </si>
  <si>
    <t>Организация благоустройства  территории поселения</t>
  </si>
  <si>
    <t>14.1.02.00000</t>
  </si>
  <si>
    <t>14.1.02.17250</t>
  </si>
  <si>
    <t>Содержание  мест  захоронения   на территории поселения</t>
  </si>
  <si>
    <t>14.1.03.00000</t>
  </si>
  <si>
    <t>14.1.03.17250</t>
  </si>
  <si>
    <t>Иные бюджетные ассигнования</t>
  </si>
  <si>
    <t xml:space="preserve">Муниципальная программа «Комплексное развитие транспортной инфраструктуры Великосельского сельского поселения»   </t>
  </si>
  <si>
    <t>24.0.00.00000</t>
  </si>
  <si>
    <t>24.1.00.00000</t>
  </si>
  <si>
    <t>Ремонт и содержание существующей сети автомобильных дорог общего пользования местного значения, в том числе улично-дорожной сети и дворовых территорий, улучшение их транспортно-эксплуатационного состояния для обеспечения безопасности дорожного движения.</t>
  </si>
  <si>
    <t>24.1.01.00000</t>
  </si>
  <si>
    <t>24.1.01.17260</t>
  </si>
  <si>
    <t>Межбюджетные трансферты на содержание межпоселенческих дорог</t>
  </si>
  <si>
    <t>24.1.01.10270</t>
  </si>
  <si>
    <t>Расходы на финансирование дорожного хозяйства за счет средств областного бюджета</t>
  </si>
  <si>
    <t>24.1.01.72440</t>
  </si>
  <si>
    <t>24.2.00.00000</t>
  </si>
  <si>
    <t>Обеспечение безопасности дорожного движения</t>
  </si>
  <si>
    <t>24.2.01.00000</t>
  </si>
  <si>
    <t>24.2.01.17670</t>
  </si>
  <si>
    <t xml:space="preserve">Муниципальная  программа « Создание условий для эффективного управления муниципальными финансами в Великосельском сельском поселении»          </t>
  </si>
  <si>
    <t>36.0.00.00000</t>
  </si>
  <si>
    <t>Ведомственная целевая программа «Управление финансами и создание условий для эффективного управления муниципальными финансами»</t>
  </si>
  <si>
    <t>36.1.00.00000</t>
  </si>
  <si>
    <t>Создание условий для повышения эффективности использования бюджетных ресурсов</t>
  </si>
  <si>
    <t>36.1.01.00000</t>
  </si>
  <si>
    <t>Выполнение других обязанностей органами местного самоуправления</t>
  </si>
  <si>
    <t>36.1.01.17390</t>
  </si>
  <si>
    <t>Обеспечение информационной, технической и консультационной поддержкой бюджетного процесса,  развитие и усовершенствование информационных систем управления муниципальными финансами.</t>
  </si>
  <si>
    <t>36.1.05.00000</t>
  </si>
  <si>
    <t>Расходы на оплату информационных услуг и техническую поддержку</t>
  </si>
  <si>
    <t>36.1.05.17190</t>
  </si>
  <si>
    <t>Расходы на типографские услуги, другие услуги средств массовой информации</t>
  </si>
  <si>
    <t>36.1.05.17090</t>
  </si>
  <si>
    <t>Межбюджетные трансферты</t>
  </si>
  <si>
    <t>36.2.00.00000</t>
  </si>
  <si>
    <t>Совершенствование системы управления муниципальным имуществом</t>
  </si>
  <si>
    <t>36.2.07.00000</t>
  </si>
  <si>
    <t>36.2.07.17070</t>
  </si>
  <si>
    <t>Мероприятия по кадастровым работам, землеустройству, определению кадастровой стоимости и приобретению права собственности</t>
  </si>
  <si>
    <t>36.2.07.17490</t>
  </si>
  <si>
    <t>Непрограммные расходы</t>
  </si>
  <si>
    <t>50.0.00.00000</t>
  </si>
  <si>
    <t>Содержание главы муниципального образования</t>
  </si>
  <si>
    <t>50.0.00.17310</t>
  </si>
  <si>
    <t>Содержание центрального аппарата</t>
  </si>
  <si>
    <t>50.0.00.17320</t>
  </si>
  <si>
    <t>Резервные фонды местных администраций</t>
  </si>
  <si>
    <t>50.0.00.17300</t>
  </si>
  <si>
    <t>Обеспечение деятельности подведомственных учреждений</t>
  </si>
  <si>
    <t>50.0.00.17380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</si>
  <si>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</si>
  <si>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Субвенция на осуществление первичного воинского учета на территориях, где отсутствуют военные комиссариаты</t>
  </si>
  <si>
    <t>50.0.00.51180</t>
  </si>
  <si>
    <t>Всего  расходов:</t>
  </si>
  <si>
    <r>
      <t>Муниципальная программа "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>Защита населения и территории Великосельского сельского поселения от чрезвычайных ситуаций, обеспечение пожарной безопасности  и безопасности людей на водных объектах "</t>
    </r>
  </si>
  <si>
    <r>
      <t xml:space="preserve">Расходы на реализацию муниципальной целевой программы </t>
    </r>
    <r>
      <rPr>
        <sz val="12"/>
        <color theme="1"/>
        <rFont val="Times New Roman"/>
        <family val="1"/>
        <charset val="204"/>
      </rPr>
      <t>«Повышение безопасности дорожного движения в Великосельском сельском поселении»</t>
    </r>
  </si>
  <si>
    <t xml:space="preserve">Расходы на реализацию муниципальной целевой программы «Благоустройство Великосельского сельского поселения  </t>
  </si>
  <si>
    <t xml:space="preserve">Расходы на реализацию муниципальной целевой программы «Благоустройство Великосельского сельского поселения </t>
  </si>
  <si>
    <t>Расходы на реализацию муниципальной целевой программы «Благоустройство Великосельского сельского поселения «</t>
  </si>
  <si>
    <t>Муниципальная целевая программа «Развитие автомобильных дорог общего пользования местного значения, ремонт дворовых территорий многоквартирных домов и проездов к ним в Великосельском сельском поселении »</t>
  </si>
  <si>
    <t>Мероприятия на реализацию муниципальной целевой программы «Развитие автомобильных дорог общего пользования местного значения, ремонт дворовых территорий многоквартирных домов и проездов к ним в Великосельском сельском поселении»</t>
  </si>
  <si>
    <t>Мероприятия по управлению муниципальным имуществом Великосельского сельского поселения</t>
  </si>
  <si>
    <t xml:space="preserve">Муниципальная целевая программа «Повышение безопасности дорожного движения в Великосельском сельском поселении» </t>
  </si>
  <si>
    <t>04.0.00.00000</t>
  </si>
  <si>
    <t>Обеспечение доступности для инвалидов и других МГН получения муниципальных услуг.</t>
  </si>
  <si>
    <t>04.1.00.00000</t>
  </si>
  <si>
    <t>04.1.02.00000</t>
  </si>
  <si>
    <t>04.1.02.17120</t>
  </si>
  <si>
    <t>Прочие общегосударственные расходы в рамках непрограммных расходов бюджета.</t>
  </si>
  <si>
    <t>50.0.00.17290</t>
  </si>
  <si>
    <t>05.1.01.R4970</t>
  </si>
  <si>
    <t>Расходы на реализацию мероприятий по формированию современной городской среды</t>
  </si>
  <si>
    <t>Расходы на финансирование мероприятий по формированию современной городской среды за  счёт средств поселения</t>
  </si>
  <si>
    <t>24.1.01.12440</t>
  </si>
  <si>
    <t>Расходы на финансирование дорожного хозяйства за счёт средств поселения</t>
  </si>
  <si>
    <t>Расходы на реализацию мероприятий подпрограммы «Государственная поддержка молодых семей Ярославской области в приобретении (строительстве) жилья</t>
  </si>
  <si>
    <t>% выполнения</t>
  </si>
  <si>
    <t>14.2.00.00000</t>
  </si>
  <si>
    <t>Мероприятия по поддержке коммунального хозяйства</t>
  </si>
  <si>
    <t>Устойчивое функционирование бани с.Великое в целях улучшения качества предоставляемых услуг</t>
  </si>
  <si>
    <t>14.2.04.00000</t>
  </si>
  <si>
    <t>Субсидия на возмещение убытков, связанных с оказанием банных услуг по тарифам, не обеспечивающим возмещение издержек</t>
  </si>
  <si>
    <t>14.2.04.17040</t>
  </si>
  <si>
    <t>Мероприятия по содержанию муниципального жилищного фонда</t>
  </si>
  <si>
    <t>36.2.07.17280</t>
  </si>
  <si>
    <t>5.0.00.17240</t>
  </si>
  <si>
    <t>Доплата к пенсии за выслугу лет гражданам, замещающим должности муниципальной службы</t>
  </si>
  <si>
    <r>
      <t xml:space="preserve">Мероприятия на реализацию муниципальной целевой программы </t>
    </r>
    <r>
      <rPr>
        <sz val="12"/>
        <color theme="1"/>
        <rFont val="Times New Roman"/>
        <family val="1"/>
        <charset val="204"/>
      </rPr>
      <t xml:space="preserve">«Доступная среда»  </t>
    </r>
  </si>
  <si>
    <t>Расходы по обеспечению безопасности людей  на водных объектах,  охране их жизни и здоровья</t>
  </si>
  <si>
    <t>10.2.10.17650</t>
  </si>
  <si>
    <t>10.2.10.0000</t>
  </si>
  <si>
    <t>10.2.00.0000</t>
  </si>
  <si>
    <t>Мероприятия по обеспечению безопасности людей на водных объектах</t>
  </si>
  <si>
    <t>Слздание условий для обеспечения безопасности людей на водных объетах, пропаганда безопасного поведения людей на водоемах</t>
  </si>
  <si>
    <t>14.1.04.16900</t>
  </si>
  <si>
    <t>14.1.04.00000</t>
  </si>
  <si>
    <t>Улучшение санитарно-эпидемиологического состояния территории</t>
  </si>
  <si>
    <t>Расходы на  реализацию мероприятий по борьбе с борщевиком Сосновского</t>
  </si>
  <si>
    <t>14.1.04.17251</t>
  </si>
  <si>
    <t>Расходы на  оборудование, ремонт и содержание мест(площадок) накопления твердых коммунальных отходов</t>
  </si>
  <si>
    <t>24.3.01.17230</t>
  </si>
  <si>
    <t>24.3.01.00000</t>
  </si>
  <si>
    <t>24.3.00.00000</t>
  </si>
  <si>
    <t>Муниципальная целевая программа «Инвентаризация и паспортизация муниципальных автомобильных дорог местного значения общего пользования Великосельского сельского поселения »</t>
  </si>
  <si>
    <t>Инвентаризация и паспортизация дорог местного значения общего пользования в границах населенных пунктов муниципального образования.</t>
  </si>
  <si>
    <t>Мероприятия на реализацию муниципальной целевой программы «Инвентаризация и паспортизация муниципальных автомобильных дорог местного значения общего пользования Великосельского сельского поселения »</t>
  </si>
  <si>
    <t>50.0.00.17750</t>
  </si>
  <si>
    <t>Расходы на обеспечение казначейской системы исполнения бюджета</t>
  </si>
  <si>
    <t>Расходы на содержание руководителя контрольно-счетной комиссии</t>
  </si>
  <si>
    <t xml:space="preserve">Муниципальная  программа «Доступная среда в Великосельском сельском поселении»среда»  </t>
  </si>
  <si>
    <t xml:space="preserve">Муниципальная целевая программа «Доступная среда »  </t>
  </si>
  <si>
    <t>Муниципальная  программа «Современная городская среда в Великосельском сельском поселении»</t>
  </si>
  <si>
    <t>06.0.00.00000</t>
  </si>
  <si>
    <t>Муниципальная целевая программа «Формирование современной городской среды Великосельского сельского поселения»</t>
  </si>
  <si>
    <t>06.1.00.00000</t>
  </si>
  <si>
    <t>Обеспечение  мероприятий по формированию современной городской среды</t>
  </si>
  <si>
    <t>06.1.01.00000</t>
  </si>
  <si>
    <t>06.1.01.15550</t>
  </si>
  <si>
    <t xml:space="preserve"> 06.1.F2.00000</t>
  </si>
  <si>
    <t>06.1.F2.55550</t>
  </si>
  <si>
    <t>Расходы в области физической культуры и спорта</t>
  </si>
  <si>
    <t>13.1.01.17480</t>
  </si>
  <si>
    <t>Создание условий для спортивно-массовой работы с насалением</t>
  </si>
  <si>
    <t>13.1.01.00000</t>
  </si>
  <si>
    <t>Муниципальная целевая программа « Развитие физической культуры и спорта в Великосельском сельском поселении»</t>
  </si>
  <si>
    <t>13.1.00.00000</t>
  </si>
  <si>
    <t>Муниципальная программа « Развитие физической культуры и спорта в Великосельском сельском поселении»</t>
  </si>
  <si>
    <t>13.0.00.00000</t>
  </si>
  <si>
    <t>Расходы на реализацию мероприятий по возмещению части затрат организациям любых форм собственности и индивидуальным предпринимателям, занимающихся доставкой товаров в отдаленные сельские населенные пункты (областные средства)</t>
  </si>
  <si>
    <t>15.1.01.72880</t>
  </si>
  <si>
    <t>Расходы на реализацию мероприятий по возмещению части затрат организациям любых форм собственности и индивидуальным предпринимателям, занимающихся доставкой товаров в отдаленные сельские населенные пункты (средства поселения)</t>
  </si>
  <si>
    <t>15.1.01.12880</t>
  </si>
  <si>
    <t>Обеспечение сельского населения социально-значимыми потребительскими товарами</t>
  </si>
  <si>
    <t>15.1.01.00000</t>
  </si>
  <si>
    <t>Муниципальная программа «Экономическое развитие и инновационная экономика  Великосельского сельского поселения»</t>
  </si>
  <si>
    <t>15.1.00.00000</t>
  </si>
  <si>
    <t>15.0.00.00000</t>
  </si>
  <si>
    <t>Расходы на  обеспечение жителей поселения услугами организаций культуры</t>
  </si>
  <si>
    <t>50.0.00.17790</t>
  </si>
  <si>
    <t>02.1.01.17470</t>
  </si>
  <si>
    <t>Создание условий для патриотического воспитания молодежи и роста ее социально-общественной активности</t>
  </si>
  <si>
    <t>02.1.01.00000</t>
  </si>
  <si>
    <t>Муниципальная целевая программа « Молодежная политика Великосельского сельского поселения»</t>
  </si>
  <si>
    <t>02.1.00.00000</t>
  </si>
  <si>
    <t>Муниципальная программа « Молодежная политика Великосельского сельского поселения»</t>
  </si>
  <si>
    <t>02.0.00.00000</t>
  </si>
  <si>
    <t>Код ГРБС , Наименование главного распорядителя бюджетных средств</t>
  </si>
  <si>
    <t>857 , Администрация Великосельского сельского поселения</t>
  </si>
  <si>
    <t>Расходы на реализацию муниципальной целевой программы «Благоустройство Великосельского сельского поселения (Реализация мероприятий инициативного бюджетирования средства поселения)</t>
  </si>
  <si>
    <t>14.1.02.15350</t>
  </si>
  <si>
    <t>Расходы на реализацию мероприятий инициативного бюджетирования на территории Ярославской области (поддержка местных инициатив)</t>
  </si>
  <si>
    <t>14.1.02.75350</t>
  </si>
  <si>
    <t>Расходы на реализацию муниципальной целевой программы «Благоустройство Великосельского сельского поселения»(благоустройство дворовых территорий и территорий для выгула животных)</t>
  </si>
  <si>
    <t>14.1.02.70410</t>
  </si>
  <si>
    <t>24.1.01.17350</t>
  </si>
  <si>
    <t>24.1.01.77350</t>
  </si>
  <si>
    <t>50.0.00.17351</t>
  </si>
  <si>
    <t xml:space="preserve">Приложение 5 к  Решению Муниципального Совета Великосельского сельского поселения      от ..2023 г. №   </t>
  </si>
  <si>
    <t>50.0.00.17680</t>
  </si>
  <si>
    <t>Расходы на выполнение других обязательств государства</t>
  </si>
  <si>
    <t>Выполнение других обязательств государства</t>
  </si>
  <si>
    <t xml:space="preserve">Ведомственная структура расходов бюджета Великосельского сельского поселения за  1 полугодие 2023 год </t>
  </si>
  <si>
    <t>план 1 пол. 2023 год                  (руб.)</t>
  </si>
  <si>
    <t>1 пол. 2023 год факт (руб.)</t>
  </si>
  <si>
    <t>2023 год                    (руб.)план</t>
  </si>
  <si>
    <t>2023 год факт</t>
  </si>
  <si>
    <t>Расходы на реализацию мероприятий по обустройству и восстановлению воинских захоронений и военно-мемориальных объектов (средства поселения)</t>
  </si>
  <si>
    <t>14.1.03.16420</t>
  </si>
  <si>
    <t>Расходы на реализацию мероприятий по обустройству и восстановлению воинских захоронений и военно-мемориальных объектов (областные средства)</t>
  </si>
  <si>
    <t>14.1.03.76420</t>
  </si>
  <si>
    <t>14.1.04.71810</t>
  </si>
  <si>
    <t>Иные межбюджетные трансферты</t>
  </si>
  <si>
    <t>50.0.00.17751</t>
  </si>
  <si>
    <t>50.0.00.17752</t>
  </si>
  <si>
    <t>50.0.00.17753</t>
  </si>
  <si>
    <t>Расходы на осуществление внутреннего муниципального финансового контроля</t>
  </si>
  <si>
    <t>Расходы на осуществление муниципального жилищного контроля</t>
  </si>
  <si>
    <t>Расходы на осуществление муниципального контроля в сфере благоустройства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</si>
</sst>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0.0"/>
  </numFmts>
  <fonts count="1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i/>
      <sz val="12"/>
      <color rgb="FF00206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0" fontId="11" fillId="0" borderId="0"/>
    <xf numFmtId="43" fontId="14" fillId="0" borderId="0" applyFont="0" applyFill="0" applyBorder="0" applyAlignment="0" applyProtection="0"/>
  </cellStyleXfs>
  <cellXfs count="175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4" fillId="0" borderId="3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2" fillId="0" borderId="1" xfId="0" applyFont="1" applyBorder="1"/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2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2" fontId="1" fillId="0" borderId="10" xfId="0" applyNumberFormat="1" applyFont="1" applyBorder="1" applyAlignment="1">
      <alignment wrapText="1"/>
    </xf>
    <xf numFmtId="2" fontId="2" fillId="0" borderId="12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2" fontId="5" fillId="0" borderId="12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/>
    </xf>
    <xf numFmtId="164" fontId="1" fillId="0" borderId="10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2" fillId="0" borderId="9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wrapText="1"/>
    </xf>
    <xf numFmtId="2" fontId="1" fillId="0" borderId="10" xfId="0" applyNumberFormat="1" applyFont="1" applyBorder="1" applyAlignment="1">
      <alignment horizontal="center" wrapText="1"/>
    </xf>
    <xf numFmtId="2" fontId="0" fillId="0" borderId="10" xfId="0" applyNumberFormat="1" applyBorder="1" applyAlignment="1">
      <alignment horizontal="center" wrapText="1"/>
    </xf>
    <xf numFmtId="2" fontId="3" fillId="0" borderId="10" xfId="0" applyNumberFormat="1" applyFont="1" applyBorder="1" applyAlignment="1">
      <alignment horizontal="center" wrapText="1"/>
    </xf>
    <xf numFmtId="2" fontId="9" fillId="0" borderId="10" xfId="0" applyNumberFormat="1" applyFont="1" applyBorder="1" applyAlignment="1">
      <alignment horizont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vertical="center" wrapText="1"/>
    </xf>
    <xf numFmtId="2" fontId="1" fillId="0" borderId="12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/>
    </xf>
    <xf numFmtId="164" fontId="1" fillId="0" borderId="10" xfId="0" applyNumberFormat="1" applyFont="1" applyFill="1" applyBorder="1" applyAlignment="1">
      <alignment horizontal="center" vertical="center"/>
    </xf>
    <xf numFmtId="0" fontId="5" fillId="0" borderId="7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vertical="center" wrapText="1"/>
    </xf>
    <xf numFmtId="2" fontId="1" fillId="0" borderId="14" xfId="0" applyNumberFormat="1" applyFont="1" applyFill="1" applyBorder="1" applyAlignment="1">
      <alignment horizontal="center" vertical="center"/>
    </xf>
    <xf numFmtId="164" fontId="1" fillId="0" borderId="14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2" fontId="5" fillId="0" borderId="12" xfId="0" applyNumberFormat="1" applyFont="1" applyFill="1" applyBorder="1" applyAlignment="1">
      <alignment horizontal="center" vertical="center"/>
    </xf>
    <xf numFmtId="2" fontId="1" fillId="0" borderId="12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2" fontId="2" fillId="0" borderId="12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2" fontId="5" fillId="0" borderId="16" xfId="0" applyNumberFormat="1" applyFont="1" applyFill="1" applyBorder="1" applyAlignment="1">
      <alignment horizontal="center" vertical="center"/>
    </xf>
    <xf numFmtId="2" fontId="5" fillId="0" borderId="1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left" vertical="center" wrapText="1"/>
    </xf>
    <xf numFmtId="0" fontId="0" fillId="0" borderId="0" xfId="0" applyFill="1"/>
    <xf numFmtId="0" fontId="12" fillId="0" borderId="14" xfId="1" applyNumberFormat="1" applyFont="1" applyFill="1" applyBorder="1" applyAlignment="1" applyProtection="1">
      <alignment horizontal="center" vertical="center" wrapText="1"/>
      <protection hidden="1"/>
    </xf>
    <xf numFmtId="2" fontId="13" fillId="0" borderId="28" xfId="1" applyNumberFormat="1" applyFont="1" applyFill="1" applyBorder="1" applyAlignment="1" applyProtection="1">
      <alignment horizontal="center" vertical="center" wrapText="1"/>
      <protection hidden="1"/>
    </xf>
    <xf numFmtId="2" fontId="2" fillId="0" borderId="10" xfId="0" applyNumberFormat="1" applyFont="1" applyBorder="1" applyAlignment="1">
      <alignment horizontal="center" vertical="center" wrapText="1"/>
    </xf>
    <xf numFmtId="164" fontId="10" fillId="0" borderId="10" xfId="0" applyNumberFormat="1" applyFont="1" applyBorder="1" applyAlignment="1">
      <alignment horizontal="center" wrapText="1"/>
    </xf>
    <xf numFmtId="0" fontId="1" fillId="0" borderId="7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2" fontId="1" fillId="0" borderId="8" xfId="0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43" fontId="1" fillId="2" borderId="23" xfId="2" applyFont="1" applyFill="1" applyBorder="1" applyAlignment="1">
      <alignment horizontal="center" vertical="center" wrapText="1"/>
    </xf>
    <xf numFmtId="43" fontId="5" fillId="2" borderId="12" xfId="2" applyFont="1" applyFill="1" applyBorder="1" applyAlignment="1">
      <alignment horizontal="right" vertical="center"/>
    </xf>
    <xf numFmtId="2" fontId="1" fillId="2" borderId="29" xfId="0" applyNumberFormat="1" applyFont="1" applyFill="1" applyBorder="1" applyAlignment="1">
      <alignment horizontal="center" vertical="center"/>
    </xf>
    <xf numFmtId="43" fontId="15" fillId="2" borderId="11" xfId="2" applyFont="1" applyFill="1" applyBorder="1" applyAlignment="1">
      <alignment horizontal="right" vertical="center"/>
    </xf>
    <xf numFmtId="0" fontId="1" fillId="2" borderId="3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horizontal="center" vertical="center"/>
    </xf>
    <xf numFmtId="43" fontId="15" fillId="2" borderId="12" xfId="2" applyFont="1" applyFill="1" applyBorder="1" applyAlignment="1">
      <alignment horizontal="right" vertical="center"/>
    </xf>
    <xf numFmtId="164" fontId="1" fillId="0" borderId="8" xfId="0" applyNumberFormat="1" applyFont="1" applyFill="1" applyBorder="1" applyAlignment="1">
      <alignment horizontal="center" vertical="center"/>
    </xf>
    <xf numFmtId="43" fontId="5" fillId="2" borderId="0" xfId="2" applyFont="1" applyFill="1" applyBorder="1" applyAlignment="1">
      <alignment horizontal="right" vertical="center"/>
    </xf>
    <xf numFmtId="2" fontId="1" fillId="2" borderId="2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43" fontId="5" fillId="2" borderId="10" xfId="2" applyFont="1" applyFill="1" applyBorder="1" applyAlignment="1">
      <alignment horizontal="right" vertical="center"/>
    </xf>
    <xf numFmtId="2" fontId="1" fillId="2" borderId="10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vertical="center" wrapText="1"/>
    </xf>
    <xf numFmtId="0" fontId="1" fillId="2" borderId="7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vertical="center" wrapText="1"/>
    </xf>
    <xf numFmtId="0" fontId="1" fillId="2" borderId="10" xfId="0" applyFont="1" applyFill="1" applyBorder="1" applyAlignment="1">
      <alignment vertical="center" wrapText="1"/>
    </xf>
    <xf numFmtId="0" fontId="1" fillId="2" borderId="10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left" vertical="center" wrapText="1"/>
    </xf>
    <xf numFmtId="0" fontId="5" fillId="0" borderId="8" xfId="0" applyFont="1" applyFill="1" applyBorder="1" applyAlignment="1">
      <alignment vertical="center"/>
    </xf>
    <xf numFmtId="0" fontId="1" fillId="2" borderId="4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vertical="center" wrapText="1"/>
    </xf>
    <xf numFmtId="43" fontId="5" fillId="2" borderId="10" xfId="2" applyFont="1" applyFill="1" applyBorder="1" applyAlignment="1">
      <alignment horizontal="center" vertical="center"/>
    </xf>
    <xf numFmtId="43" fontId="1" fillId="2" borderId="10" xfId="2" applyFont="1" applyFill="1" applyBorder="1" applyAlignment="1">
      <alignment horizontal="right" vertical="center"/>
    </xf>
    <xf numFmtId="2" fontId="1" fillId="2" borderId="29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43" fontId="5" fillId="2" borderId="14" xfId="2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center" vertical="center"/>
    </xf>
    <xf numFmtId="2" fontId="2" fillId="0" borderId="19" xfId="0" applyNumberFormat="1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/>
    </xf>
    <xf numFmtId="164" fontId="2" fillId="0" borderId="19" xfId="0" applyNumberFormat="1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2" fontId="2" fillId="0" borderId="19" xfId="0" applyNumberFormat="1" applyFont="1" applyFill="1" applyBorder="1" applyAlignment="1">
      <alignment horizontal="center" vertical="center"/>
    </xf>
    <xf numFmtId="2" fontId="2" fillId="0" borderId="8" xfId="0" applyNumberFormat="1" applyFont="1" applyFill="1" applyBorder="1" applyAlignment="1">
      <alignment horizontal="center" vertical="center"/>
    </xf>
    <xf numFmtId="164" fontId="2" fillId="0" borderId="19" xfId="0" applyNumberFormat="1" applyFont="1" applyFill="1" applyBorder="1" applyAlignment="1">
      <alignment horizontal="center" vertical="center"/>
    </xf>
    <xf numFmtId="164" fontId="2" fillId="0" borderId="8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2" fontId="2" fillId="0" borderId="30" xfId="0" applyNumberFormat="1" applyFont="1" applyBorder="1" applyAlignment="1">
      <alignment horizontal="center" vertical="center"/>
    </xf>
    <xf numFmtId="2" fontId="2" fillId="0" borderId="13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2" fontId="2" fillId="0" borderId="30" xfId="0" applyNumberFormat="1" applyFont="1" applyFill="1" applyBorder="1" applyAlignment="1">
      <alignment horizontal="center" vertical="center"/>
    </xf>
    <xf numFmtId="2" fontId="2" fillId="0" borderId="13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top" wrapText="1"/>
    </xf>
    <xf numFmtId="0" fontId="8" fillId="0" borderId="0" xfId="0" applyFont="1" applyAlignment="1">
      <alignment horizontal="center" vertical="top" wrapText="1" shrinkToFit="1"/>
    </xf>
    <xf numFmtId="0" fontId="2" fillId="0" borderId="17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7" xfId="0" applyFont="1" applyFill="1" applyBorder="1" applyAlignment="1">
      <alignment horizontal="center" vertical="center"/>
    </xf>
    <xf numFmtId="2" fontId="2" fillId="0" borderId="20" xfId="0" applyNumberFormat="1" applyFont="1" applyFill="1" applyBorder="1" applyAlignment="1">
      <alignment horizontal="center" vertical="center"/>
    </xf>
    <xf numFmtId="2" fontId="2" fillId="0" borderId="21" xfId="0" applyNumberFormat="1" applyFont="1" applyFill="1" applyBorder="1" applyAlignment="1">
      <alignment horizontal="center" vertic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4"/>
  <sheetViews>
    <sheetView tabSelected="1" topLeftCell="A167" workbookViewId="0">
      <selection activeCell="F142" sqref="F142"/>
    </sheetView>
  </sheetViews>
  <sheetFormatPr defaultRowHeight="14.4"/>
  <cols>
    <col min="1" max="1" width="54.88671875" customWidth="1"/>
    <col min="2" max="2" width="15.109375" customWidth="1"/>
    <col min="3" max="3" width="8.109375" customWidth="1"/>
    <col min="4" max="4" width="16.21875" customWidth="1"/>
    <col min="5" max="5" width="12.44140625" customWidth="1"/>
    <col min="6" max="6" width="10.5546875" bestFit="1" customWidth="1"/>
  </cols>
  <sheetData>
    <row r="1" spans="1:6" ht="15.6" customHeight="1">
      <c r="A1" s="35"/>
      <c r="B1" s="35"/>
      <c r="C1" s="163" t="s">
        <v>191</v>
      </c>
      <c r="D1" s="163"/>
      <c r="E1" s="163"/>
      <c r="F1" s="163"/>
    </row>
    <row r="2" spans="1:6" ht="43.2" customHeight="1">
      <c r="A2" s="36"/>
      <c r="B2" s="36"/>
      <c r="C2" s="163"/>
      <c r="D2" s="163"/>
      <c r="E2" s="163"/>
      <c r="F2" s="163"/>
    </row>
    <row r="3" spans="1:6" ht="15.6" hidden="1" customHeight="1">
      <c r="A3" s="35"/>
      <c r="B3" s="35"/>
      <c r="C3" s="163"/>
      <c r="D3" s="163"/>
      <c r="E3" s="163"/>
      <c r="F3" s="163"/>
    </row>
    <row r="4" spans="1:6" ht="15.6" hidden="1" customHeight="1">
      <c r="A4" s="1"/>
      <c r="B4" s="1"/>
      <c r="C4" s="163"/>
      <c r="D4" s="163"/>
      <c r="E4" s="163"/>
      <c r="F4" s="163"/>
    </row>
    <row r="5" spans="1:6" ht="60.75" customHeight="1">
      <c r="A5" s="164" t="s">
        <v>195</v>
      </c>
      <c r="B5" s="164"/>
      <c r="C5" s="164"/>
      <c r="D5" s="164"/>
    </row>
    <row r="6" spans="1:6" ht="60.75" customHeight="1">
      <c r="A6" s="170" t="s">
        <v>180</v>
      </c>
      <c r="B6" s="171"/>
      <c r="C6" s="172"/>
      <c r="D6" s="97" t="s">
        <v>196</v>
      </c>
      <c r="E6" s="47" t="s">
        <v>197</v>
      </c>
      <c r="F6" s="16" t="s">
        <v>110</v>
      </c>
    </row>
    <row r="7" spans="1:6" ht="25.2" customHeight="1" thickBot="1">
      <c r="A7" s="173" t="s">
        <v>181</v>
      </c>
      <c r="B7" s="173"/>
      <c r="C7" s="174"/>
      <c r="D7" s="98">
        <f>D175</f>
        <v>30927814.979999997</v>
      </c>
      <c r="E7" s="99">
        <f>E175</f>
        <v>10817655.970000003</v>
      </c>
      <c r="F7" s="100">
        <f>E7/D7*100</f>
        <v>34.977110335778413</v>
      </c>
    </row>
    <row r="8" spans="1:6" ht="47.4" thickBot="1">
      <c r="A8" s="45" t="s">
        <v>0</v>
      </c>
      <c r="B8" s="46" t="s">
        <v>1</v>
      </c>
      <c r="C8" s="3" t="s">
        <v>2</v>
      </c>
      <c r="D8" s="15" t="s">
        <v>198</v>
      </c>
      <c r="E8" s="19" t="s">
        <v>199</v>
      </c>
      <c r="F8" s="16" t="s">
        <v>110</v>
      </c>
    </row>
    <row r="9" spans="1:6" ht="31.8" thickBot="1">
      <c r="A9" s="43" t="s">
        <v>178</v>
      </c>
      <c r="B9" s="44" t="s">
        <v>179</v>
      </c>
      <c r="C9" s="49"/>
      <c r="D9" s="20">
        <f t="shared" ref="D9:F11" si="0">D10</f>
        <v>5000</v>
      </c>
      <c r="E9" s="50">
        <f t="shared" si="0"/>
        <v>0</v>
      </c>
      <c r="F9" s="54">
        <f t="shared" si="0"/>
        <v>0</v>
      </c>
    </row>
    <row r="10" spans="1:6" ht="31.8" thickBot="1">
      <c r="A10" s="43" t="s">
        <v>176</v>
      </c>
      <c r="B10" s="44" t="s">
        <v>177</v>
      </c>
      <c r="C10" s="49"/>
      <c r="D10" s="20">
        <f t="shared" si="0"/>
        <v>5000</v>
      </c>
      <c r="E10" s="50">
        <f t="shared" si="0"/>
        <v>0</v>
      </c>
      <c r="F10" s="54">
        <f t="shared" si="0"/>
        <v>0</v>
      </c>
    </row>
    <row r="11" spans="1:6" ht="47.4" thickBot="1">
      <c r="A11" s="48" t="s">
        <v>174</v>
      </c>
      <c r="B11" s="42" t="s">
        <v>175</v>
      </c>
      <c r="C11" s="3"/>
      <c r="D11" s="26">
        <f t="shared" si="0"/>
        <v>5000</v>
      </c>
      <c r="E11" s="51">
        <f t="shared" si="0"/>
        <v>0</v>
      </c>
      <c r="F11" s="52">
        <f t="shared" si="0"/>
        <v>0</v>
      </c>
    </row>
    <row r="12" spans="1:6" ht="31.8" thickBot="1">
      <c r="A12" s="42" t="s">
        <v>24</v>
      </c>
      <c r="B12" s="47" t="s">
        <v>173</v>
      </c>
      <c r="C12" s="3"/>
      <c r="D12" s="26">
        <f>D13</f>
        <v>5000</v>
      </c>
      <c r="E12" s="51">
        <v>0</v>
      </c>
      <c r="F12" s="53">
        <f>F13</f>
        <v>0</v>
      </c>
    </row>
    <row r="13" spans="1:6" ht="31.8" thickBot="1">
      <c r="A13" s="42" t="s">
        <v>17</v>
      </c>
      <c r="B13" s="47"/>
      <c r="C13" s="3">
        <v>200</v>
      </c>
      <c r="D13" s="26">
        <v>5000</v>
      </c>
      <c r="E13" s="51">
        <v>0</v>
      </c>
      <c r="F13" s="53">
        <v>0</v>
      </c>
    </row>
    <row r="14" spans="1:6" ht="31.2" customHeight="1" thickBot="1">
      <c r="A14" s="37" t="s">
        <v>143</v>
      </c>
      <c r="B14" s="11" t="s">
        <v>97</v>
      </c>
      <c r="C14" s="2"/>
      <c r="D14" s="20">
        <f t="shared" ref="D14:E17" si="1">SUM(D15)</f>
        <v>5000</v>
      </c>
      <c r="E14" s="21">
        <f>E18</f>
        <v>0</v>
      </c>
      <c r="F14" s="22">
        <f>F18</f>
        <v>0</v>
      </c>
    </row>
    <row r="15" spans="1:6" ht="31.8" thickBot="1">
      <c r="A15" s="28" t="s">
        <v>144</v>
      </c>
      <c r="B15" s="12" t="s">
        <v>99</v>
      </c>
      <c r="C15" s="5"/>
      <c r="D15" s="23">
        <f t="shared" si="1"/>
        <v>5000</v>
      </c>
      <c r="E15" s="24">
        <f t="shared" si="1"/>
        <v>0</v>
      </c>
      <c r="F15" s="25">
        <f>F16</f>
        <v>0</v>
      </c>
    </row>
    <row r="16" spans="1:6" ht="31.8" thickBot="1">
      <c r="A16" s="29" t="s">
        <v>98</v>
      </c>
      <c r="B16" s="13" t="s">
        <v>100</v>
      </c>
      <c r="C16" s="5"/>
      <c r="D16" s="26">
        <f t="shared" si="1"/>
        <v>5000</v>
      </c>
      <c r="E16" s="24">
        <f t="shared" si="1"/>
        <v>0</v>
      </c>
      <c r="F16" s="25">
        <f>F17</f>
        <v>0</v>
      </c>
    </row>
    <row r="17" spans="1:6" ht="31.8" thickBot="1">
      <c r="A17" s="30" t="s">
        <v>121</v>
      </c>
      <c r="B17" s="14" t="s">
        <v>101</v>
      </c>
      <c r="C17" s="5"/>
      <c r="D17" s="26">
        <f t="shared" si="1"/>
        <v>5000</v>
      </c>
      <c r="E17" s="24">
        <f t="shared" si="1"/>
        <v>0</v>
      </c>
      <c r="F17" s="25">
        <f>F18</f>
        <v>0</v>
      </c>
    </row>
    <row r="18" spans="1:6" ht="31.8" thickBot="1">
      <c r="A18" s="31" t="s">
        <v>17</v>
      </c>
      <c r="B18" s="10"/>
      <c r="C18" s="9">
        <v>200</v>
      </c>
      <c r="D18" s="85">
        <v>5000</v>
      </c>
      <c r="E18" s="24">
        <v>0</v>
      </c>
      <c r="F18" s="25">
        <f>E18/D18*100</f>
        <v>0</v>
      </c>
    </row>
    <row r="19" spans="1:6" ht="47.4" thickBot="1">
      <c r="A19" s="17" t="s">
        <v>3</v>
      </c>
      <c r="B19" s="4" t="s">
        <v>4</v>
      </c>
      <c r="C19" s="27"/>
      <c r="D19" s="20">
        <f>SUM(D20)</f>
        <v>0</v>
      </c>
      <c r="E19" s="21">
        <f>E23</f>
        <v>0</v>
      </c>
      <c r="F19" s="22">
        <f>F23</f>
        <v>0</v>
      </c>
    </row>
    <row r="20" spans="1:6" ht="47.4" thickBot="1">
      <c r="A20" s="7" t="s">
        <v>5</v>
      </c>
      <c r="B20" s="5" t="s">
        <v>6</v>
      </c>
      <c r="C20" s="6"/>
      <c r="D20" s="26">
        <f>SUM(D21)</f>
        <v>0</v>
      </c>
      <c r="E20" s="24">
        <f>E23</f>
        <v>0</v>
      </c>
      <c r="F20" s="25">
        <f>F23</f>
        <v>0</v>
      </c>
    </row>
    <row r="21" spans="1:6" ht="47.4" thickBot="1">
      <c r="A21" s="8" t="s">
        <v>7</v>
      </c>
      <c r="B21" s="5" t="s">
        <v>8</v>
      </c>
      <c r="C21" s="6"/>
      <c r="D21" s="26">
        <f>SUM(D22)</f>
        <v>0</v>
      </c>
      <c r="E21" s="24">
        <v>0</v>
      </c>
      <c r="F21" s="25">
        <f>F23</f>
        <v>0</v>
      </c>
    </row>
    <row r="22" spans="1:6" ht="63" thickBot="1">
      <c r="A22" s="8" t="s">
        <v>109</v>
      </c>
      <c r="B22" s="55" t="s">
        <v>104</v>
      </c>
      <c r="C22" s="56"/>
      <c r="D22" s="57">
        <f>SUM(D23)</f>
        <v>0</v>
      </c>
      <c r="E22" s="58">
        <f>E23</f>
        <v>0</v>
      </c>
      <c r="F22" s="59">
        <f>F23</f>
        <v>0</v>
      </c>
    </row>
    <row r="23" spans="1:6" ht="22.5" customHeight="1">
      <c r="A23" s="34" t="s">
        <v>9</v>
      </c>
      <c r="B23" s="60"/>
      <c r="C23" s="61">
        <v>300</v>
      </c>
      <c r="D23" s="62">
        <v>0</v>
      </c>
      <c r="E23" s="63">
        <v>0</v>
      </c>
      <c r="F23" s="64">
        <v>0</v>
      </c>
    </row>
    <row r="24" spans="1:6" ht="45" customHeight="1">
      <c r="A24" s="43" t="s">
        <v>145</v>
      </c>
      <c r="B24" s="65" t="s">
        <v>146</v>
      </c>
      <c r="C24" s="66"/>
      <c r="D24" s="67">
        <f>D25</f>
        <v>3312251.95</v>
      </c>
      <c r="E24" s="68">
        <f>E25</f>
        <v>293067.89</v>
      </c>
      <c r="F24" s="69">
        <f>F25</f>
        <v>0</v>
      </c>
    </row>
    <row r="25" spans="1:6" ht="46.8">
      <c r="A25" s="43" t="s">
        <v>147</v>
      </c>
      <c r="B25" s="65" t="s">
        <v>148</v>
      </c>
      <c r="C25" s="66"/>
      <c r="D25" s="67">
        <f>D26+D29</f>
        <v>3312251.95</v>
      </c>
      <c r="E25" s="68">
        <f>E26</f>
        <v>293067.89</v>
      </c>
      <c r="F25" s="69">
        <f>F26</f>
        <v>0</v>
      </c>
    </row>
    <row r="26" spans="1:6" ht="31.2">
      <c r="A26" s="42" t="s">
        <v>149</v>
      </c>
      <c r="B26" s="41" t="s">
        <v>150</v>
      </c>
      <c r="C26" s="40"/>
      <c r="D26" s="70">
        <f>D27</f>
        <v>52090.85</v>
      </c>
      <c r="E26" s="58">
        <f>E27+E29</f>
        <v>293067.89</v>
      </c>
      <c r="F26" s="59">
        <f>F27</f>
        <v>0</v>
      </c>
    </row>
    <row r="27" spans="1:6" ht="46.8">
      <c r="A27" s="42" t="s">
        <v>106</v>
      </c>
      <c r="B27" s="41" t="s">
        <v>151</v>
      </c>
      <c r="C27" s="40"/>
      <c r="D27" s="70">
        <f>D28</f>
        <v>52090.85</v>
      </c>
      <c r="E27" s="58">
        <f>E28</f>
        <v>52090.85</v>
      </c>
      <c r="F27" s="59">
        <v>0</v>
      </c>
    </row>
    <row r="28" spans="1:6" ht="31.2">
      <c r="A28" s="39" t="s">
        <v>17</v>
      </c>
      <c r="B28" s="41"/>
      <c r="C28" s="40">
        <v>200</v>
      </c>
      <c r="D28" s="109">
        <v>52090.85</v>
      </c>
      <c r="E28" s="111">
        <v>52090.85</v>
      </c>
      <c r="F28" s="59">
        <v>0</v>
      </c>
    </row>
    <row r="29" spans="1:6" ht="31.2">
      <c r="A29" s="42" t="s">
        <v>149</v>
      </c>
      <c r="B29" s="41" t="s">
        <v>152</v>
      </c>
      <c r="C29" s="40"/>
      <c r="D29" s="70">
        <f t="shared" ref="D29:F30" si="2">D30</f>
        <v>3260161.1</v>
      </c>
      <c r="E29" s="58">
        <f t="shared" si="2"/>
        <v>240977.04</v>
      </c>
      <c r="F29" s="59">
        <f t="shared" si="2"/>
        <v>0</v>
      </c>
    </row>
    <row r="30" spans="1:6" ht="31.2">
      <c r="A30" s="42" t="s">
        <v>105</v>
      </c>
      <c r="B30" s="41" t="s">
        <v>153</v>
      </c>
      <c r="C30" s="40"/>
      <c r="D30" s="70">
        <f t="shared" si="2"/>
        <v>3260161.1</v>
      </c>
      <c r="E30" s="58">
        <f t="shared" si="2"/>
        <v>240977.04</v>
      </c>
      <c r="F30" s="59">
        <f t="shared" si="2"/>
        <v>0</v>
      </c>
    </row>
    <row r="31" spans="1:6" ht="31.2">
      <c r="A31" s="39" t="s">
        <v>17</v>
      </c>
      <c r="B31" s="41"/>
      <c r="C31" s="40">
        <v>200</v>
      </c>
      <c r="D31" s="109">
        <v>3260161.1</v>
      </c>
      <c r="E31" s="58">
        <v>240977.04</v>
      </c>
      <c r="F31" s="59">
        <v>0</v>
      </c>
    </row>
    <row r="32" spans="1:6" ht="78.75" customHeight="1">
      <c r="A32" s="165" t="s">
        <v>88</v>
      </c>
      <c r="B32" s="167" t="s">
        <v>10</v>
      </c>
      <c r="C32" s="167"/>
      <c r="D32" s="168">
        <f>D34+D41</f>
        <v>133781.9</v>
      </c>
      <c r="E32" s="144">
        <f>SUM(E34+E41)</f>
        <v>107352.9</v>
      </c>
      <c r="F32" s="146">
        <f>E32/D32*100</f>
        <v>80.244711728567168</v>
      </c>
    </row>
    <row r="33" spans="1:6" ht="15.75" customHeight="1" thickBot="1">
      <c r="A33" s="166"/>
      <c r="B33" s="158"/>
      <c r="C33" s="158"/>
      <c r="D33" s="169"/>
      <c r="E33" s="145"/>
      <c r="F33" s="147"/>
    </row>
    <row r="34" spans="1:6" ht="63" thickBot="1">
      <c r="A34" s="33" t="s">
        <v>11</v>
      </c>
      <c r="B34" s="71" t="s">
        <v>12</v>
      </c>
      <c r="C34" s="71"/>
      <c r="D34" s="72">
        <f>SUM(D35+D38)</f>
        <v>133781.9</v>
      </c>
      <c r="E34" s="58">
        <f>SUM(E35+E38)</f>
        <v>107352.9</v>
      </c>
      <c r="F34" s="59">
        <f>F32</f>
        <v>80.244711728567168</v>
      </c>
    </row>
    <row r="35" spans="1:6" ht="47.4" thickBot="1">
      <c r="A35" s="33" t="s">
        <v>13</v>
      </c>
      <c r="B35" s="71" t="s">
        <v>14</v>
      </c>
      <c r="C35" s="71"/>
      <c r="D35" s="73">
        <f>SUM(D36)</f>
        <v>39629</v>
      </c>
      <c r="E35" s="58">
        <f>SUM(E36)</f>
        <v>13200</v>
      </c>
      <c r="F35" s="59">
        <f>F36</f>
        <v>33.308940422417926</v>
      </c>
    </row>
    <row r="36" spans="1:6" ht="63" thickBot="1">
      <c r="A36" s="33" t="s">
        <v>15</v>
      </c>
      <c r="B36" s="74" t="s">
        <v>16</v>
      </c>
      <c r="C36" s="74"/>
      <c r="D36" s="73">
        <f>SUM(D37)</f>
        <v>39629</v>
      </c>
      <c r="E36" s="58">
        <f>E37</f>
        <v>13200</v>
      </c>
      <c r="F36" s="59">
        <f>F37</f>
        <v>33.308940422417926</v>
      </c>
    </row>
    <row r="37" spans="1:6" ht="31.8" thickBot="1">
      <c r="A37" s="32" t="s">
        <v>17</v>
      </c>
      <c r="B37" s="75" t="s">
        <v>18</v>
      </c>
      <c r="C37" s="75">
        <v>200</v>
      </c>
      <c r="D37" s="72">
        <v>39629</v>
      </c>
      <c r="E37" s="58">
        <v>13200</v>
      </c>
      <c r="F37" s="59">
        <f>E37/D37*100</f>
        <v>33.308940422417926</v>
      </c>
    </row>
    <row r="38" spans="1:6" ht="78.599999999999994" thickBot="1">
      <c r="A38" s="33" t="s">
        <v>19</v>
      </c>
      <c r="B38" s="74" t="s">
        <v>20</v>
      </c>
      <c r="C38" s="75"/>
      <c r="D38" s="72">
        <f>SUM(D39)</f>
        <v>94152.9</v>
      </c>
      <c r="E38" s="58">
        <f>SUM(E39)</f>
        <v>94152.9</v>
      </c>
      <c r="F38" s="59">
        <f>F39</f>
        <v>100</v>
      </c>
    </row>
    <row r="39" spans="1:6" ht="63" thickBot="1">
      <c r="A39" s="33" t="s">
        <v>15</v>
      </c>
      <c r="B39" s="74" t="s">
        <v>21</v>
      </c>
      <c r="C39" s="75"/>
      <c r="D39" s="72">
        <f>SUM(D40)</f>
        <v>94152.9</v>
      </c>
      <c r="E39" s="58">
        <f>SUM(E40)</f>
        <v>94152.9</v>
      </c>
      <c r="F39" s="59">
        <f>F40</f>
        <v>100</v>
      </c>
    </row>
    <row r="40" spans="1:6" ht="31.8" thickBot="1">
      <c r="A40" s="32" t="s">
        <v>17</v>
      </c>
      <c r="B40" s="74"/>
      <c r="C40" s="75">
        <v>200</v>
      </c>
      <c r="D40" s="110">
        <v>94152.9</v>
      </c>
      <c r="E40" s="111">
        <v>94152.9</v>
      </c>
      <c r="F40" s="59">
        <f t="shared" ref="F40" si="3">E40/D40*100</f>
        <v>100</v>
      </c>
    </row>
    <row r="41" spans="1:6" ht="31.8" thickBot="1">
      <c r="A41" s="33" t="s">
        <v>126</v>
      </c>
      <c r="B41" s="74" t="s">
        <v>125</v>
      </c>
      <c r="C41" s="75"/>
      <c r="D41" s="72">
        <f>D42</f>
        <v>0</v>
      </c>
      <c r="E41" s="58">
        <f>E44</f>
        <v>0</v>
      </c>
      <c r="F41" s="59">
        <f>F42</f>
        <v>0</v>
      </c>
    </row>
    <row r="42" spans="1:6" ht="47.4" thickBot="1">
      <c r="A42" s="33" t="s">
        <v>127</v>
      </c>
      <c r="B42" s="74" t="s">
        <v>124</v>
      </c>
      <c r="C42" s="75"/>
      <c r="D42" s="72">
        <f>D43</f>
        <v>0</v>
      </c>
      <c r="E42" s="58">
        <f>E44</f>
        <v>0</v>
      </c>
      <c r="F42" s="59">
        <f>F44</f>
        <v>0</v>
      </c>
    </row>
    <row r="43" spans="1:6" ht="31.8" thickBot="1">
      <c r="A43" s="32" t="s">
        <v>122</v>
      </c>
      <c r="B43" s="74" t="s">
        <v>123</v>
      </c>
      <c r="C43" s="75"/>
      <c r="D43" s="72">
        <f>D44</f>
        <v>0</v>
      </c>
      <c r="E43" s="58">
        <f>E44</f>
        <v>0</v>
      </c>
      <c r="F43" s="59">
        <f>F44</f>
        <v>0</v>
      </c>
    </row>
    <row r="44" spans="1:6" ht="31.8" thickBot="1">
      <c r="A44" s="32" t="s">
        <v>17</v>
      </c>
      <c r="B44" s="74"/>
      <c r="C44" s="75">
        <v>200</v>
      </c>
      <c r="D44" s="110">
        <v>0</v>
      </c>
      <c r="E44" s="58">
        <v>0</v>
      </c>
      <c r="F44" s="59">
        <v>0</v>
      </c>
    </row>
    <row r="45" spans="1:6" ht="47.4" thickBot="1">
      <c r="A45" s="38" t="s">
        <v>160</v>
      </c>
      <c r="B45" s="76" t="s">
        <v>161</v>
      </c>
      <c r="C45" s="77"/>
      <c r="D45" s="78">
        <f t="shared" ref="D45:F48" si="4">D46</f>
        <v>10000</v>
      </c>
      <c r="E45" s="68">
        <f t="shared" si="4"/>
        <v>0</v>
      </c>
      <c r="F45" s="69">
        <f t="shared" si="4"/>
        <v>0</v>
      </c>
    </row>
    <row r="46" spans="1:6" ht="47.4" thickBot="1">
      <c r="A46" s="38" t="s">
        <v>158</v>
      </c>
      <c r="B46" s="76" t="s">
        <v>159</v>
      </c>
      <c r="C46" s="77"/>
      <c r="D46" s="78">
        <f t="shared" si="4"/>
        <v>10000</v>
      </c>
      <c r="E46" s="68">
        <f t="shared" si="4"/>
        <v>0</v>
      </c>
      <c r="F46" s="69">
        <f t="shared" si="4"/>
        <v>0</v>
      </c>
    </row>
    <row r="47" spans="1:6" ht="31.8" thickBot="1">
      <c r="A47" s="33" t="s">
        <v>156</v>
      </c>
      <c r="B47" s="74" t="s">
        <v>157</v>
      </c>
      <c r="C47" s="75"/>
      <c r="D47" s="72">
        <f t="shared" si="4"/>
        <v>10000</v>
      </c>
      <c r="E47" s="58">
        <f t="shared" si="4"/>
        <v>0</v>
      </c>
      <c r="F47" s="59">
        <f t="shared" si="4"/>
        <v>0</v>
      </c>
    </row>
    <row r="48" spans="1:6" ht="16.2" thickBot="1">
      <c r="A48" s="33" t="s">
        <v>154</v>
      </c>
      <c r="B48" s="74" t="s">
        <v>155</v>
      </c>
      <c r="C48" s="75"/>
      <c r="D48" s="72">
        <f t="shared" si="4"/>
        <v>10000</v>
      </c>
      <c r="E48" s="58">
        <f t="shared" si="4"/>
        <v>0</v>
      </c>
      <c r="F48" s="59">
        <f t="shared" si="4"/>
        <v>0</v>
      </c>
    </row>
    <row r="49" spans="1:6" ht="31.8" thickBot="1">
      <c r="A49" s="32" t="s">
        <v>17</v>
      </c>
      <c r="B49" s="74"/>
      <c r="C49" s="75">
        <v>200</v>
      </c>
      <c r="D49" s="72">
        <v>10000</v>
      </c>
      <c r="E49" s="58">
        <v>0</v>
      </c>
      <c r="F49" s="59">
        <v>0</v>
      </c>
    </row>
    <row r="50" spans="1:6" ht="47.4" thickBot="1">
      <c r="A50" s="7" t="s">
        <v>25</v>
      </c>
      <c r="B50" s="76" t="s">
        <v>26</v>
      </c>
      <c r="C50" s="75"/>
      <c r="D50" s="78">
        <f>SUM(D51+D79)</f>
        <v>9512422.3800000008</v>
      </c>
      <c r="E50" s="68">
        <f>SUM(E51+E79)</f>
        <v>3031880.8200000003</v>
      </c>
      <c r="F50" s="69">
        <f>E50/D50*100</f>
        <v>31.872857395131778</v>
      </c>
    </row>
    <row r="51" spans="1:6" ht="47.4" thickBot="1">
      <c r="A51" s="17" t="s">
        <v>27</v>
      </c>
      <c r="B51" s="76" t="s">
        <v>28</v>
      </c>
      <c r="C51" s="75"/>
      <c r="D51" s="78">
        <f>SUM(D52+D56+D65+D72)</f>
        <v>9312422.3800000008</v>
      </c>
      <c r="E51" s="68">
        <f>SUM(E52+E56+E65+E72)</f>
        <v>2937848.72</v>
      </c>
      <c r="F51" s="69">
        <f>E51/D51*100</f>
        <v>31.547631755938461</v>
      </c>
    </row>
    <row r="52" spans="1:6" ht="16.2" thickBot="1">
      <c r="A52" s="33" t="s">
        <v>29</v>
      </c>
      <c r="B52" s="74" t="s">
        <v>30</v>
      </c>
      <c r="C52" s="75"/>
      <c r="D52" s="73">
        <f>SUM(D53)</f>
        <v>3484749.42</v>
      </c>
      <c r="E52" s="58">
        <f>SUM(E53)</f>
        <v>1943316.32</v>
      </c>
      <c r="F52" s="59">
        <f>F53</f>
        <v>55.853702682249818</v>
      </c>
    </row>
    <row r="53" spans="1:6" ht="47.4" thickBot="1">
      <c r="A53" s="33" t="s">
        <v>90</v>
      </c>
      <c r="B53" s="74" t="s">
        <v>31</v>
      </c>
      <c r="C53" s="74"/>
      <c r="D53" s="73">
        <f>D54+D55</f>
        <v>3484749.42</v>
      </c>
      <c r="E53" s="58">
        <f>E54+E55</f>
        <v>1943316.32</v>
      </c>
      <c r="F53" s="59">
        <f>F54</f>
        <v>55.853702682249818</v>
      </c>
    </row>
    <row r="54" spans="1:6" ht="31.8" thickBot="1">
      <c r="A54" s="32" t="s">
        <v>17</v>
      </c>
      <c r="B54" s="71" t="s">
        <v>18</v>
      </c>
      <c r="C54" s="75">
        <v>200</v>
      </c>
      <c r="D54" s="110">
        <v>3474749.42</v>
      </c>
      <c r="E54" s="111">
        <v>1940776.21</v>
      </c>
      <c r="F54" s="59">
        <f>E54/D54*100</f>
        <v>55.853702682249818</v>
      </c>
    </row>
    <row r="55" spans="1:6" ht="16.2" thickBot="1">
      <c r="A55" s="32" t="s">
        <v>38</v>
      </c>
      <c r="B55" s="71"/>
      <c r="C55" s="75">
        <v>800</v>
      </c>
      <c r="D55" s="72">
        <v>10000</v>
      </c>
      <c r="E55" s="111">
        <v>2540.11</v>
      </c>
      <c r="F55" s="59">
        <f>E55/D55*100</f>
        <v>25.4011</v>
      </c>
    </row>
    <row r="56" spans="1:6" ht="16.2" thickBot="1">
      <c r="A56" s="33" t="s">
        <v>32</v>
      </c>
      <c r="B56" s="74" t="s">
        <v>33</v>
      </c>
      <c r="C56" s="79"/>
      <c r="D56" s="73">
        <f>SUM(D57+D59+D61+D63)</f>
        <v>4453013.4800000004</v>
      </c>
      <c r="E56" s="58">
        <f>E57+E59+E61+E63</f>
        <v>775569.42</v>
      </c>
      <c r="F56" s="59">
        <f>E56/D56*100</f>
        <v>17.41673191611358</v>
      </c>
    </row>
    <row r="57" spans="1:6" ht="47.4" thickBot="1">
      <c r="A57" s="33" t="s">
        <v>91</v>
      </c>
      <c r="B57" s="74" t="s">
        <v>34</v>
      </c>
      <c r="C57" s="79"/>
      <c r="D57" s="73">
        <f>SUM(D58)</f>
        <v>1180311.48</v>
      </c>
      <c r="E57" s="58">
        <f>SUM(E58)</f>
        <v>775569.42</v>
      </c>
      <c r="F57" s="59">
        <f>F58</f>
        <v>65.708877117758774</v>
      </c>
    </row>
    <row r="58" spans="1:6" ht="31.8" thickBot="1">
      <c r="A58" s="32" t="s">
        <v>17</v>
      </c>
      <c r="B58" s="75"/>
      <c r="C58" s="75">
        <v>200</v>
      </c>
      <c r="D58" s="110">
        <v>1180311.48</v>
      </c>
      <c r="E58" s="111">
        <v>775569.42</v>
      </c>
      <c r="F58" s="59">
        <f>E58/D58*100</f>
        <v>65.708877117758774</v>
      </c>
    </row>
    <row r="59" spans="1:6" ht="63" thickBot="1">
      <c r="A59" s="33" t="s">
        <v>182</v>
      </c>
      <c r="B59" s="74" t="s">
        <v>183</v>
      </c>
      <c r="C59" s="75"/>
      <c r="D59" s="72">
        <f>SUM(D60)</f>
        <v>50001</v>
      </c>
      <c r="E59" s="58">
        <f>SUM(E60)</f>
        <v>0</v>
      </c>
      <c r="F59" s="59">
        <f>F60</f>
        <v>0</v>
      </c>
    </row>
    <row r="60" spans="1:6" ht="31.8" thickBot="1">
      <c r="A60" s="32" t="s">
        <v>17</v>
      </c>
      <c r="B60" s="75"/>
      <c r="C60" s="75">
        <v>200</v>
      </c>
      <c r="D60" s="72">
        <v>50001</v>
      </c>
      <c r="E60" s="58">
        <v>0</v>
      </c>
      <c r="F60" s="59">
        <f>E60/D60*100</f>
        <v>0</v>
      </c>
    </row>
    <row r="61" spans="1:6" ht="47.4" thickBot="1">
      <c r="A61" s="33" t="s">
        <v>184</v>
      </c>
      <c r="B61" s="74" t="s">
        <v>185</v>
      </c>
      <c r="C61" s="75"/>
      <c r="D61" s="72">
        <f>SUM(D62)</f>
        <v>500000</v>
      </c>
      <c r="E61" s="58">
        <f>SUM(E62)</f>
        <v>0</v>
      </c>
      <c r="F61" s="59">
        <f>F62</f>
        <v>0</v>
      </c>
    </row>
    <row r="62" spans="1:6" ht="31.8" thickBot="1">
      <c r="A62" s="32" t="s">
        <v>17</v>
      </c>
      <c r="B62" s="75"/>
      <c r="C62" s="75">
        <v>200</v>
      </c>
      <c r="D62" s="72">
        <v>500000</v>
      </c>
      <c r="E62" s="58">
        <v>0</v>
      </c>
      <c r="F62" s="59">
        <f>E62/D62*100</f>
        <v>0</v>
      </c>
    </row>
    <row r="63" spans="1:6" ht="63" thickBot="1">
      <c r="A63" s="33" t="s">
        <v>186</v>
      </c>
      <c r="B63" s="74" t="s">
        <v>187</v>
      </c>
      <c r="C63" s="75"/>
      <c r="D63" s="72">
        <f>SUM(D64)</f>
        <v>2722701</v>
      </c>
      <c r="E63" s="58">
        <f>SUM(E64)</f>
        <v>0</v>
      </c>
      <c r="F63" s="59">
        <f>F64</f>
        <v>0</v>
      </c>
    </row>
    <row r="64" spans="1:6" ht="31.8" thickBot="1">
      <c r="A64" s="32" t="s">
        <v>17</v>
      </c>
      <c r="B64" s="75"/>
      <c r="C64" s="75">
        <v>200</v>
      </c>
      <c r="D64" s="110">
        <v>2722701</v>
      </c>
      <c r="E64" s="58">
        <v>0</v>
      </c>
      <c r="F64" s="59">
        <f>E64/D64*100</f>
        <v>0</v>
      </c>
    </row>
    <row r="65" spans="1:6" ht="31.8" thickBot="1">
      <c r="A65" s="33" t="s">
        <v>35</v>
      </c>
      <c r="B65" s="74" t="s">
        <v>36</v>
      </c>
      <c r="C65" s="79"/>
      <c r="D65" s="73">
        <f>SUM(D66+D68+D70)</f>
        <v>1060696.48</v>
      </c>
      <c r="E65" s="58">
        <f>E66+E68+E70</f>
        <v>61981.48</v>
      </c>
      <c r="F65" s="59">
        <f>F66</f>
        <v>60.539738241721061</v>
      </c>
    </row>
    <row r="66" spans="1:6" ht="47.4" thickBot="1">
      <c r="A66" s="128" t="s">
        <v>92</v>
      </c>
      <c r="B66" s="101" t="s">
        <v>37</v>
      </c>
      <c r="C66" s="102"/>
      <c r="D66" s="73">
        <f>SUM(D67)</f>
        <v>102381.48</v>
      </c>
      <c r="E66" s="58">
        <f>E67</f>
        <v>61981.48</v>
      </c>
      <c r="F66" s="59">
        <f>F67</f>
        <v>60.539738241721061</v>
      </c>
    </row>
    <row r="67" spans="1:6" ht="31.2">
      <c r="A67" s="39" t="s">
        <v>17</v>
      </c>
      <c r="B67" s="120"/>
      <c r="C67" s="120">
        <v>200</v>
      </c>
      <c r="D67" s="118">
        <v>102381.48</v>
      </c>
      <c r="E67" s="119">
        <v>61981.48</v>
      </c>
      <c r="F67" s="64">
        <f>E67/D67*100</f>
        <v>60.539738241721061</v>
      </c>
    </row>
    <row r="68" spans="1:6" ht="46.8">
      <c r="A68" s="123" t="s">
        <v>200</v>
      </c>
      <c r="B68" s="124" t="s">
        <v>201</v>
      </c>
      <c r="C68" s="129"/>
      <c r="D68" s="121">
        <f>D69</f>
        <v>47916</v>
      </c>
      <c r="E68" s="122">
        <f>E69</f>
        <v>0</v>
      </c>
      <c r="F68" s="59">
        <f>E68/D68*100</f>
        <v>0</v>
      </c>
    </row>
    <row r="69" spans="1:6" ht="31.2">
      <c r="A69" s="125" t="s">
        <v>17</v>
      </c>
      <c r="B69" s="120"/>
      <c r="C69" s="120">
        <v>200</v>
      </c>
      <c r="D69" s="121">
        <v>47916</v>
      </c>
      <c r="E69" s="122">
        <v>0</v>
      </c>
      <c r="F69" s="59">
        <f>E69/D69*100</f>
        <v>0</v>
      </c>
    </row>
    <row r="70" spans="1:6" ht="46.8">
      <c r="A70" s="126" t="s">
        <v>202</v>
      </c>
      <c r="B70" s="127" t="s">
        <v>203</v>
      </c>
      <c r="C70" s="120"/>
      <c r="D70" s="121">
        <f>D71</f>
        <v>910399</v>
      </c>
      <c r="E70" s="122">
        <f>E71</f>
        <v>0</v>
      </c>
      <c r="F70" s="59">
        <f>E70/D70*100</f>
        <v>0</v>
      </c>
    </row>
    <row r="71" spans="1:6" ht="31.2">
      <c r="A71" s="125" t="s">
        <v>17</v>
      </c>
      <c r="B71" s="120"/>
      <c r="C71" s="120">
        <v>200</v>
      </c>
      <c r="D71" s="121">
        <v>910399</v>
      </c>
      <c r="E71" s="122">
        <v>0</v>
      </c>
      <c r="F71" s="59">
        <f>E71/D71*100</f>
        <v>0</v>
      </c>
    </row>
    <row r="72" spans="1:6" ht="31.8" thickBot="1">
      <c r="A72" s="33" t="s">
        <v>130</v>
      </c>
      <c r="B72" s="75" t="s">
        <v>129</v>
      </c>
      <c r="C72" s="75"/>
      <c r="D72" s="72">
        <f>D73+D75+D77</f>
        <v>313963</v>
      </c>
      <c r="E72" s="107">
        <f>E73+E75+E77</f>
        <v>156981.5</v>
      </c>
      <c r="F72" s="117">
        <v>0</v>
      </c>
    </row>
    <row r="73" spans="1:6" ht="39" customHeight="1" thickBot="1">
      <c r="A73" s="33" t="s">
        <v>133</v>
      </c>
      <c r="B73" s="75" t="s">
        <v>132</v>
      </c>
      <c r="C73" s="75"/>
      <c r="D73" s="72">
        <f>D74</f>
        <v>0</v>
      </c>
      <c r="E73" s="58">
        <f>E74</f>
        <v>0</v>
      </c>
      <c r="F73" s="59" t="e">
        <f>F74</f>
        <v>#DIV/0!</v>
      </c>
    </row>
    <row r="74" spans="1:6" ht="39" customHeight="1" thickBot="1">
      <c r="A74" s="32" t="s">
        <v>17</v>
      </c>
      <c r="B74" s="75"/>
      <c r="C74" s="75">
        <v>200</v>
      </c>
      <c r="D74" s="72">
        <v>0</v>
      </c>
      <c r="E74" s="58">
        <v>0</v>
      </c>
      <c r="F74" s="59" t="e">
        <f>E74/D74*100</f>
        <v>#DIV/0!</v>
      </c>
    </row>
    <row r="75" spans="1:6" ht="39" customHeight="1" thickBot="1">
      <c r="A75" s="33" t="s">
        <v>131</v>
      </c>
      <c r="B75" s="75" t="s">
        <v>204</v>
      </c>
      <c r="C75" s="75"/>
      <c r="D75" s="72">
        <f>D76</f>
        <v>313963</v>
      </c>
      <c r="E75" s="58">
        <f>E76</f>
        <v>156981.5</v>
      </c>
      <c r="F75" s="59">
        <f>F76</f>
        <v>50</v>
      </c>
    </row>
    <row r="76" spans="1:6" ht="39" customHeight="1" thickBot="1">
      <c r="A76" s="32" t="s">
        <v>17</v>
      </c>
      <c r="B76" s="75"/>
      <c r="C76" s="75">
        <v>200</v>
      </c>
      <c r="D76" s="72">
        <v>313963</v>
      </c>
      <c r="E76" s="58">
        <v>156981.5</v>
      </c>
      <c r="F76" s="59">
        <f>E76/D76*100</f>
        <v>50</v>
      </c>
    </row>
    <row r="77" spans="1:6" ht="39" customHeight="1" thickBot="1">
      <c r="A77" s="33" t="s">
        <v>131</v>
      </c>
      <c r="B77" s="75" t="s">
        <v>128</v>
      </c>
      <c r="C77" s="75"/>
      <c r="D77" s="72">
        <f>D78</f>
        <v>0</v>
      </c>
      <c r="E77" s="58">
        <f>E78</f>
        <v>0</v>
      </c>
      <c r="F77" s="59">
        <f>F78</f>
        <v>0</v>
      </c>
    </row>
    <row r="78" spans="1:6" ht="39" customHeight="1" thickBot="1">
      <c r="A78" s="32" t="s">
        <v>17</v>
      </c>
      <c r="B78" s="75"/>
      <c r="C78" s="75">
        <v>200</v>
      </c>
      <c r="D78" s="72">
        <v>0</v>
      </c>
      <c r="E78" s="58">
        <v>0</v>
      </c>
      <c r="F78" s="59">
        <v>0</v>
      </c>
    </row>
    <row r="79" spans="1:6" ht="31.8" thickBot="1">
      <c r="A79" s="18" t="s">
        <v>112</v>
      </c>
      <c r="B79" s="77" t="s">
        <v>111</v>
      </c>
      <c r="C79" s="80"/>
      <c r="D79" s="78">
        <f>D82</f>
        <v>200000</v>
      </c>
      <c r="E79" s="68">
        <f t="shared" ref="E79:F81" si="5">E80</f>
        <v>94032.1</v>
      </c>
      <c r="F79" s="69">
        <f t="shared" si="5"/>
        <v>47.016050000000007</v>
      </c>
    </row>
    <row r="80" spans="1:6" ht="31.8" thickBot="1">
      <c r="A80" s="33" t="s">
        <v>113</v>
      </c>
      <c r="B80" s="79" t="s">
        <v>114</v>
      </c>
      <c r="C80" s="75"/>
      <c r="D80" s="73">
        <f>D82</f>
        <v>200000</v>
      </c>
      <c r="E80" s="58">
        <f t="shared" si="5"/>
        <v>94032.1</v>
      </c>
      <c r="F80" s="59">
        <f t="shared" si="5"/>
        <v>47.016050000000007</v>
      </c>
    </row>
    <row r="81" spans="1:6" ht="47.4" thickBot="1">
      <c r="A81" s="33" t="s">
        <v>115</v>
      </c>
      <c r="B81" s="79" t="s">
        <v>116</v>
      </c>
      <c r="C81" s="75"/>
      <c r="D81" s="73">
        <f>D82</f>
        <v>200000</v>
      </c>
      <c r="E81" s="58">
        <f t="shared" si="5"/>
        <v>94032.1</v>
      </c>
      <c r="F81" s="59">
        <f t="shared" si="5"/>
        <v>47.016050000000007</v>
      </c>
    </row>
    <row r="82" spans="1:6" ht="16.2" thickBot="1">
      <c r="A82" s="32" t="s">
        <v>38</v>
      </c>
      <c r="B82" s="75"/>
      <c r="C82" s="75">
        <v>800</v>
      </c>
      <c r="D82" s="73">
        <v>200000</v>
      </c>
      <c r="E82" s="111">
        <v>94032.1</v>
      </c>
      <c r="F82" s="59">
        <f>E82/D82*100</f>
        <v>47.016050000000007</v>
      </c>
    </row>
    <row r="83" spans="1:6" ht="47.4" thickBot="1">
      <c r="A83" s="86" t="s">
        <v>168</v>
      </c>
      <c r="B83" s="77" t="s">
        <v>170</v>
      </c>
      <c r="C83" s="77"/>
      <c r="D83" s="78">
        <f>D84</f>
        <v>36297</v>
      </c>
      <c r="E83" s="68">
        <f>E84</f>
        <v>0</v>
      </c>
      <c r="F83" s="69">
        <v>0</v>
      </c>
    </row>
    <row r="84" spans="1:6" ht="47.4" thickBot="1">
      <c r="A84" s="86" t="s">
        <v>168</v>
      </c>
      <c r="B84" s="77" t="s">
        <v>169</v>
      </c>
      <c r="C84" s="77"/>
      <c r="D84" s="78">
        <f>D85</f>
        <v>36297</v>
      </c>
      <c r="E84" s="68">
        <f>E85</f>
        <v>0</v>
      </c>
      <c r="F84" s="69">
        <v>0</v>
      </c>
    </row>
    <row r="85" spans="1:6" ht="31.8" thickBot="1">
      <c r="A85" s="87" t="s">
        <v>166</v>
      </c>
      <c r="B85" s="75" t="s">
        <v>167</v>
      </c>
      <c r="C85" s="75"/>
      <c r="D85" s="73">
        <f>D86+D88</f>
        <v>36297</v>
      </c>
      <c r="E85" s="58">
        <f>E86+E88</f>
        <v>0</v>
      </c>
      <c r="F85" s="59">
        <v>0</v>
      </c>
    </row>
    <row r="86" spans="1:6" ht="78.599999999999994" thickBot="1">
      <c r="A86" s="87" t="s">
        <v>164</v>
      </c>
      <c r="B86" s="75" t="s">
        <v>165</v>
      </c>
      <c r="C86" s="75"/>
      <c r="D86" s="73">
        <f>D87</f>
        <v>1815</v>
      </c>
      <c r="E86" s="58">
        <f>E87</f>
        <v>0</v>
      </c>
      <c r="F86" s="59">
        <f>F87</f>
        <v>0</v>
      </c>
    </row>
    <row r="87" spans="1:6" ht="31.8" thickBot="1">
      <c r="A87" s="88" t="s">
        <v>17</v>
      </c>
      <c r="B87" s="75"/>
      <c r="C87" s="75">
        <v>200</v>
      </c>
      <c r="D87" s="73">
        <v>1815</v>
      </c>
      <c r="E87" s="58">
        <v>0</v>
      </c>
      <c r="F87" s="59">
        <v>0</v>
      </c>
    </row>
    <row r="88" spans="1:6" ht="78.599999999999994" thickBot="1">
      <c r="A88" s="87" t="s">
        <v>162</v>
      </c>
      <c r="B88" s="75" t="s">
        <v>163</v>
      </c>
      <c r="C88" s="75"/>
      <c r="D88" s="73">
        <f>D89</f>
        <v>34482</v>
      </c>
      <c r="E88" s="58">
        <f>E89</f>
        <v>0</v>
      </c>
      <c r="F88" s="59">
        <f>F89</f>
        <v>0</v>
      </c>
    </row>
    <row r="89" spans="1:6" ht="31.8" thickBot="1">
      <c r="A89" s="88" t="s">
        <v>17</v>
      </c>
      <c r="B89" s="75"/>
      <c r="C89" s="75">
        <v>200</v>
      </c>
      <c r="D89" s="73">
        <v>34482</v>
      </c>
      <c r="E89" s="58">
        <v>0</v>
      </c>
      <c r="F89" s="59">
        <v>0</v>
      </c>
    </row>
    <row r="90" spans="1:6" ht="47.4" thickBot="1">
      <c r="A90" s="89" t="s">
        <v>39</v>
      </c>
      <c r="B90" s="76" t="s">
        <v>40</v>
      </c>
      <c r="C90" s="77"/>
      <c r="D90" s="78">
        <f>SUM(D91+D109+D114)</f>
        <v>8982978.4199999999</v>
      </c>
      <c r="E90" s="68">
        <f>E91+E112</f>
        <v>2427974.37</v>
      </c>
      <c r="F90" s="69">
        <f>E90/D90*100</f>
        <v>27.0286118532165</v>
      </c>
    </row>
    <row r="91" spans="1:6" ht="78.599999999999994" thickBot="1">
      <c r="A91" s="86" t="s">
        <v>93</v>
      </c>
      <c r="B91" s="76" t="s">
        <v>41</v>
      </c>
      <c r="C91" s="75"/>
      <c r="D91" s="73">
        <f>SUM(D92)</f>
        <v>8826538.1699999999</v>
      </c>
      <c r="E91" s="58">
        <f>SUM(E92)</f>
        <v>2427974.37</v>
      </c>
      <c r="F91" s="59">
        <f>F92</f>
        <v>27.507662950490591</v>
      </c>
    </row>
    <row r="92" spans="1:6" ht="94.2" thickBot="1">
      <c r="A92" s="90" t="s">
        <v>42</v>
      </c>
      <c r="B92" s="74" t="s">
        <v>43</v>
      </c>
      <c r="C92" s="79"/>
      <c r="D92" s="73">
        <f>SUM(D93+D95+D97+D101+D105+D107+D99+D103)</f>
        <v>8826538.1699999999</v>
      </c>
      <c r="E92" s="58">
        <f>E93+E95+E97+E101+E105+E107+E99+E103</f>
        <v>2427974.37</v>
      </c>
      <c r="F92" s="59">
        <f>E92/D92*100</f>
        <v>27.507662950490591</v>
      </c>
    </row>
    <row r="93" spans="1:6" ht="78.599999999999994" thickBot="1">
      <c r="A93" s="87" t="s">
        <v>94</v>
      </c>
      <c r="B93" s="74" t="s">
        <v>44</v>
      </c>
      <c r="C93" s="79"/>
      <c r="D93" s="73">
        <f>SUM(D94)</f>
        <v>2818821.69</v>
      </c>
      <c r="E93" s="58">
        <f>SUM(E94)</f>
        <v>1573933.44</v>
      </c>
      <c r="F93" s="59">
        <f>F94</f>
        <v>55.836573330752259</v>
      </c>
    </row>
    <row r="94" spans="1:6" ht="31.8" thickBot="1">
      <c r="A94" s="88" t="s">
        <v>17</v>
      </c>
      <c r="B94" s="74"/>
      <c r="C94" s="75">
        <v>200</v>
      </c>
      <c r="D94" s="110">
        <v>2818821.69</v>
      </c>
      <c r="E94" s="111">
        <v>1573933.44</v>
      </c>
      <c r="F94" s="59">
        <f>E94/D94*100</f>
        <v>55.836573330752259</v>
      </c>
    </row>
    <row r="95" spans="1:6" ht="31.8" thickBot="1">
      <c r="A95" s="87" t="s">
        <v>45</v>
      </c>
      <c r="B95" s="74" t="s">
        <v>46</v>
      </c>
      <c r="C95" s="79"/>
      <c r="D95" s="73">
        <f>SUM(D96)</f>
        <v>1101487</v>
      </c>
      <c r="E95" s="58">
        <f>E96</f>
        <v>854040.93</v>
      </c>
      <c r="F95" s="59">
        <f>F96</f>
        <v>77.535270956443441</v>
      </c>
    </row>
    <row r="96" spans="1:6" ht="31.8" thickBot="1">
      <c r="A96" s="88" t="s">
        <v>17</v>
      </c>
      <c r="B96" s="74"/>
      <c r="C96" s="79">
        <v>200</v>
      </c>
      <c r="D96" s="110">
        <v>1101487</v>
      </c>
      <c r="E96" s="111">
        <v>854040.93</v>
      </c>
      <c r="F96" s="59">
        <f>E96/D96*100</f>
        <v>77.535270956443441</v>
      </c>
    </row>
    <row r="97" spans="1:6" ht="31.8" thickBot="1">
      <c r="A97" s="87" t="s">
        <v>108</v>
      </c>
      <c r="B97" s="74" t="s">
        <v>107</v>
      </c>
      <c r="C97" s="79"/>
      <c r="D97" s="73">
        <f>D98</f>
        <v>73963.11</v>
      </c>
      <c r="E97" s="58">
        <f>E98</f>
        <v>0</v>
      </c>
      <c r="F97" s="59">
        <f>F98</f>
        <v>0</v>
      </c>
    </row>
    <row r="98" spans="1:6" ht="31.8" thickBot="1">
      <c r="A98" s="88" t="s">
        <v>17</v>
      </c>
      <c r="B98" s="74"/>
      <c r="C98" s="79">
        <v>200</v>
      </c>
      <c r="D98" s="110">
        <v>73963.11</v>
      </c>
      <c r="E98" s="58">
        <v>0</v>
      </c>
      <c r="F98" s="59">
        <f>E98/D98*100</f>
        <v>0</v>
      </c>
    </row>
    <row r="99" spans="1:6" ht="16.2" thickBot="1">
      <c r="A99" s="113" t="s">
        <v>67</v>
      </c>
      <c r="B99" s="130" t="s">
        <v>107</v>
      </c>
      <c r="C99" s="79"/>
      <c r="D99" s="110">
        <f>D100</f>
        <v>75000</v>
      </c>
      <c r="E99" s="58">
        <f>E100</f>
        <v>0</v>
      </c>
      <c r="F99" s="59">
        <f>E99/D99*100</f>
        <v>0</v>
      </c>
    </row>
    <row r="100" spans="1:6" ht="16.2" thickBot="1">
      <c r="A100" s="131" t="s">
        <v>205</v>
      </c>
      <c r="B100" s="74"/>
      <c r="C100" s="79">
        <v>500</v>
      </c>
      <c r="D100" s="110">
        <v>75000</v>
      </c>
      <c r="E100" s="58">
        <v>0</v>
      </c>
      <c r="F100" s="59">
        <f>E100/D100*100</f>
        <v>0</v>
      </c>
    </row>
    <row r="101" spans="1:6" ht="31.2">
      <c r="A101" s="93" t="s">
        <v>47</v>
      </c>
      <c r="B101" s="101" t="s">
        <v>48</v>
      </c>
      <c r="C101" s="102"/>
      <c r="D101" s="103">
        <f>D102</f>
        <v>1405299</v>
      </c>
      <c r="E101" s="63">
        <f>E102</f>
        <v>0</v>
      </c>
      <c r="F101" s="64">
        <f>F102</f>
        <v>0</v>
      </c>
    </row>
    <row r="102" spans="1:6" ht="31.2">
      <c r="A102" s="104" t="s">
        <v>17</v>
      </c>
      <c r="B102" s="105"/>
      <c r="C102" s="106">
        <v>200</v>
      </c>
      <c r="D102" s="121">
        <v>1405299</v>
      </c>
      <c r="E102" s="58">
        <v>0</v>
      </c>
      <c r="F102" s="59">
        <f>E102/D102*100</f>
        <v>0</v>
      </c>
    </row>
    <row r="103" spans="1:6" ht="16.2" thickBot="1">
      <c r="A103" s="113" t="s">
        <v>67</v>
      </c>
      <c r="B103" s="130" t="s">
        <v>48</v>
      </c>
      <c r="C103" s="106"/>
      <c r="D103" s="133">
        <f>D104</f>
        <v>1425000</v>
      </c>
      <c r="E103" s="58">
        <f>E104</f>
        <v>0</v>
      </c>
      <c r="F103" s="59">
        <f>E103/D103*100</f>
        <v>0</v>
      </c>
    </row>
    <row r="104" spans="1:6" ht="16.2" thickBot="1">
      <c r="A104" s="131" t="s">
        <v>205</v>
      </c>
      <c r="B104" s="105"/>
      <c r="C104" s="106">
        <v>500</v>
      </c>
      <c r="D104" s="121">
        <v>1425000</v>
      </c>
      <c r="E104" s="58">
        <v>0</v>
      </c>
      <c r="F104" s="59">
        <f>E104/D104*100</f>
        <v>0</v>
      </c>
    </row>
    <row r="105" spans="1:6" ht="16.2" thickBot="1">
      <c r="A105" s="113" t="s">
        <v>67</v>
      </c>
      <c r="B105" s="105" t="s">
        <v>188</v>
      </c>
      <c r="C105" s="106"/>
      <c r="D105" s="58">
        <f>D106</f>
        <v>96348.37</v>
      </c>
      <c r="E105" s="58">
        <f>E106</f>
        <v>0</v>
      </c>
      <c r="F105" s="59"/>
    </row>
    <row r="106" spans="1:6" ht="16.2" thickBot="1">
      <c r="A106" s="131" t="s">
        <v>205</v>
      </c>
      <c r="B106" s="105"/>
      <c r="C106" s="106">
        <v>500</v>
      </c>
      <c r="D106" s="108">
        <v>96348.37</v>
      </c>
      <c r="E106" s="108">
        <v>0</v>
      </c>
      <c r="F106" s="59"/>
    </row>
    <row r="107" spans="1:6" ht="16.2" thickBot="1">
      <c r="A107" s="113" t="s">
        <v>67</v>
      </c>
      <c r="B107" s="105" t="s">
        <v>189</v>
      </c>
      <c r="C107" s="106"/>
      <c r="D107" s="58">
        <f>D108</f>
        <v>1830619</v>
      </c>
      <c r="E107" s="58">
        <f>E108</f>
        <v>0</v>
      </c>
      <c r="F107" s="59"/>
    </row>
    <row r="108" spans="1:6" ht="16.2" thickBot="1">
      <c r="A108" s="131" t="s">
        <v>205</v>
      </c>
      <c r="B108" s="105"/>
      <c r="C108" s="106">
        <v>500</v>
      </c>
      <c r="D108" s="108">
        <v>1830619</v>
      </c>
      <c r="E108" s="108">
        <v>0</v>
      </c>
      <c r="F108" s="59"/>
    </row>
    <row r="109" spans="1:6" ht="15.75" customHeight="1">
      <c r="A109" s="148" t="s">
        <v>96</v>
      </c>
      <c r="B109" s="157" t="s">
        <v>49</v>
      </c>
      <c r="C109" s="159"/>
      <c r="D109" s="161">
        <f>SUM(D111)</f>
        <v>100000</v>
      </c>
      <c r="E109" s="144">
        <f>E111</f>
        <v>0</v>
      </c>
      <c r="F109" s="146">
        <f>F111</f>
        <v>0</v>
      </c>
    </row>
    <row r="110" spans="1:6" ht="30" customHeight="1" thickBot="1">
      <c r="A110" s="149"/>
      <c r="B110" s="158"/>
      <c r="C110" s="160"/>
      <c r="D110" s="162"/>
      <c r="E110" s="145"/>
      <c r="F110" s="147"/>
    </row>
    <row r="111" spans="1:6" ht="16.2" thickBot="1">
      <c r="A111" s="87" t="s">
        <v>50</v>
      </c>
      <c r="B111" s="74" t="s">
        <v>51</v>
      </c>
      <c r="C111" s="79"/>
      <c r="D111" s="73">
        <f>SUM(D112)</f>
        <v>100000</v>
      </c>
      <c r="E111" s="58">
        <f>E112</f>
        <v>0</v>
      </c>
      <c r="F111" s="59">
        <f>F112</f>
        <v>0</v>
      </c>
    </row>
    <row r="112" spans="1:6" ht="47.4" thickBot="1">
      <c r="A112" s="90" t="s">
        <v>89</v>
      </c>
      <c r="B112" s="74" t="s">
        <v>52</v>
      </c>
      <c r="C112" s="79"/>
      <c r="D112" s="73">
        <f>D113</f>
        <v>100000</v>
      </c>
      <c r="E112" s="58">
        <f>E113</f>
        <v>0</v>
      </c>
      <c r="F112" s="59">
        <f>F113</f>
        <v>0</v>
      </c>
    </row>
    <row r="113" spans="1:6" ht="31.8" thickBot="1">
      <c r="A113" s="88" t="s">
        <v>17</v>
      </c>
      <c r="B113" s="74"/>
      <c r="C113" s="79">
        <v>200</v>
      </c>
      <c r="D113" s="73">
        <v>100000</v>
      </c>
      <c r="E113" s="58">
        <v>0</v>
      </c>
      <c r="F113" s="59">
        <f>E113/D113*100</f>
        <v>0</v>
      </c>
    </row>
    <row r="114" spans="1:6" ht="78.599999999999994" thickBot="1">
      <c r="A114" s="86" t="s">
        <v>137</v>
      </c>
      <c r="B114" s="76" t="s">
        <v>136</v>
      </c>
      <c r="C114" s="77"/>
      <c r="D114" s="78">
        <f>D117</f>
        <v>56440.25</v>
      </c>
      <c r="E114" s="68">
        <f>E117</f>
        <v>0</v>
      </c>
      <c r="F114" s="69">
        <f>F117</f>
        <v>0</v>
      </c>
    </row>
    <row r="115" spans="1:6" ht="47.4" thickBot="1">
      <c r="A115" s="87" t="s">
        <v>138</v>
      </c>
      <c r="B115" s="74" t="s">
        <v>135</v>
      </c>
      <c r="C115" s="79"/>
      <c r="D115" s="73">
        <f>D116</f>
        <v>56440.25</v>
      </c>
      <c r="E115" s="58">
        <f>E116</f>
        <v>0</v>
      </c>
      <c r="F115" s="59">
        <f>F117</f>
        <v>0</v>
      </c>
    </row>
    <row r="116" spans="1:6" ht="79.2" customHeight="1" thickBot="1">
      <c r="A116" s="87" t="s">
        <v>139</v>
      </c>
      <c r="B116" s="74" t="s">
        <v>134</v>
      </c>
      <c r="C116" s="79"/>
      <c r="D116" s="73">
        <f>D117</f>
        <v>56440.25</v>
      </c>
      <c r="E116" s="58">
        <f>E117</f>
        <v>0</v>
      </c>
      <c r="F116" s="59">
        <f>F115</f>
        <v>0</v>
      </c>
    </row>
    <row r="117" spans="1:6" ht="31.8" thickBot="1">
      <c r="A117" s="88" t="s">
        <v>17</v>
      </c>
      <c r="B117" s="74"/>
      <c r="C117" s="79">
        <v>200</v>
      </c>
      <c r="D117" s="73">
        <v>56440.25</v>
      </c>
      <c r="E117" s="58">
        <v>0</v>
      </c>
      <c r="F117" s="59">
        <v>0</v>
      </c>
    </row>
    <row r="118" spans="1:6" ht="63" thickBot="1">
      <c r="A118" s="86" t="s">
        <v>53</v>
      </c>
      <c r="B118" s="76" t="s">
        <v>54</v>
      </c>
      <c r="C118" s="77"/>
      <c r="D118" s="78">
        <f>SUM(D119+D129)</f>
        <v>661600</v>
      </c>
      <c r="E118" s="68">
        <f>SUM(E119+E129)</f>
        <v>266771.71000000002</v>
      </c>
      <c r="F118" s="69">
        <f>E118/D118*100</f>
        <v>40.322205259975817</v>
      </c>
    </row>
    <row r="119" spans="1:6" ht="47.4" thickBot="1">
      <c r="A119" s="87" t="s">
        <v>55</v>
      </c>
      <c r="B119" s="74" t="s">
        <v>56</v>
      </c>
      <c r="C119" s="77"/>
      <c r="D119" s="73">
        <f>SUM(D120+D124+D127)</f>
        <v>218600</v>
      </c>
      <c r="E119" s="58">
        <f>SUM(E120+E124)</f>
        <v>180368.28</v>
      </c>
      <c r="F119" s="59">
        <f>E119/D119*100</f>
        <v>82.510649588289112</v>
      </c>
    </row>
    <row r="120" spans="1:6" ht="31.8" thickBot="1">
      <c r="A120" s="87" t="s">
        <v>57</v>
      </c>
      <c r="B120" s="74" t="s">
        <v>58</v>
      </c>
      <c r="C120" s="77"/>
      <c r="D120" s="73">
        <f>SUM(D121)</f>
        <v>30000</v>
      </c>
      <c r="E120" s="58">
        <f>SUM(E121)</f>
        <v>25768</v>
      </c>
      <c r="F120" s="59">
        <f>F121</f>
        <v>85.893333333333331</v>
      </c>
    </row>
    <row r="121" spans="1:6" ht="31.8" thickBot="1">
      <c r="A121" s="87" t="s">
        <v>59</v>
      </c>
      <c r="B121" s="74" t="s">
        <v>60</v>
      </c>
      <c r="C121" s="77"/>
      <c r="D121" s="73">
        <f>SUM(D122+D123)</f>
        <v>30000</v>
      </c>
      <c r="E121" s="58">
        <f>E123+E122</f>
        <v>25768</v>
      </c>
      <c r="F121" s="59">
        <f t="shared" ref="F121:F126" si="6">E121/D121*100</f>
        <v>85.893333333333331</v>
      </c>
    </row>
    <row r="122" spans="1:6" ht="31.8" thickBot="1">
      <c r="A122" s="88" t="s">
        <v>17</v>
      </c>
      <c r="B122" s="74"/>
      <c r="C122" s="75">
        <v>200</v>
      </c>
      <c r="D122" s="72">
        <v>0</v>
      </c>
      <c r="E122" s="58">
        <v>0</v>
      </c>
      <c r="F122" s="59" t="e">
        <f t="shared" si="6"/>
        <v>#DIV/0!</v>
      </c>
    </row>
    <row r="123" spans="1:6" ht="16.2" thickBot="1">
      <c r="A123" s="88" t="s">
        <v>38</v>
      </c>
      <c r="B123" s="74"/>
      <c r="C123" s="75">
        <v>800</v>
      </c>
      <c r="D123" s="72">
        <v>30000</v>
      </c>
      <c r="E123" s="58">
        <v>25768</v>
      </c>
      <c r="F123" s="59">
        <f t="shared" si="6"/>
        <v>85.893333333333331</v>
      </c>
    </row>
    <row r="124" spans="1:6" ht="63" thickBot="1">
      <c r="A124" s="87" t="s">
        <v>61</v>
      </c>
      <c r="B124" s="74" t="s">
        <v>62</v>
      </c>
      <c r="C124" s="77"/>
      <c r="D124" s="73">
        <f>D125</f>
        <v>106600</v>
      </c>
      <c r="E124" s="58">
        <f>SUM(E125+E127)</f>
        <v>154600.28</v>
      </c>
      <c r="F124" s="59">
        <f t="shared" si="6"/>
        <v>145.02840525328332</v>
      </c>
    </row>
    <row r="125" spans="1:6" ht="31.8" thickBot="1">
      <c r="A125" s="90" t="s">
        <v>63</v>
      </c>
      <c r="B125" s="74" t="s">
        <v>64</v>
      </c>
      <c r="C125" s="74"/>
      <c r="D125" s="73">
        <f>SUM(D126)</f>
        <v>106600</v>
      </c>
      <c r="E125" s="58">
        <f>SUM(E126)</f>
        <v>77760</v>
      </c>
      <c r="F125" s="59">
        <f t="shared" si="6"/>
        <v>72.945590994371486</v>
      </c>
    </row>
    <row r="126" spans="1:6" ht="31.8" thickBot="1">
      <c r="A126" s="88" t="s">
        <v>17</v>
      </c>
      <c r="B126" s="71"/>
      <c r="C126" s="71">
        <v>200</v>
      </c>
      <c r="D126" s="72">
        <v>106600</v>
      </c>
      <c r="E126" s="58">
        <v>77760</v>
      </c>
      <c r="F126" s="59">
        <f t="shared" si="6"/>
        <v>72.945590994371486</v>
      </c>
    </row>
    <row r="127" spans="1:6" ht="31.8" thickBot="1">
      <c r="A127" s="87" t="s">
        <v>65</v>
      </c>
      <c r="B127" s="74" t="s">
        <v>66</v>
      </c>
      <c r="C127" s="74"/>
      <c r="D127" s="73">
        <f>SUM(D128)</f>
        <v>82000</v>
      </c>
      <c r="E127" s="58">
        <f>SUM(E128)</f>
        <v>76840.28</v>
      </c>
      <c r="F127" s="59">
        <f>F128</f>
        <v>93.70765853658537</v>
      </c>
    </row>
    <row r="128" spans="1:6" ht="31.8" thickBot="1">
      <c r="A128" s="88" t="s">
        <v>17</v>
      </c>
      <c r="B128" s="71"/>
      <c r="C128" s="71">
        <v>200</v>
      </c>
      <c r="D128" s="72">
        <v>82000</v>
      </c>
      <c r="E128" s="111">
        <v>76840.28</v>
      </c>
      <c r="F128" s="59">
        <f>E128/D128*100</f>
        <v>93.70765853658537</v>
      </c>
    </row>
    <row r="129" spans="1:6" ht="47.4" thickBot="1">
      <c r="A129" s="86" t="s">
        <v>95</v>
      </c>
      <c r="B129" s="74" t="s">
        <v>68</v>
      </c>
      <c r="C129" s="74"/>
      <c r="D129" s="73">
        <f>SUM(D130)</f>
        <v>443000</v>
      </c>
      <c r="E129" s="58">
        <f>SUM(E130)</f>
        <v>86403.430000000008</v>
      </c>
      <c r="F129" s="59">
        <f>F130</f>
        <v>19.504160270880362</v>
      </c>
    </row>
    <row r="130" spans="1:6" ht="31.8" thickBot="1">
      <c r="A130" s="87" t="s">
        <v>69</v>
      </c>
      <c r="B130" s="74" t="s">
        <v>70</v>
      </c>
      <c r="C130" s="74"/>
      <c r="D130" s="73">
        <f>SUM(D131+D134+D136)</f>
        <v>443000</v>
      </c>
      <c r="E130" s="58">
        <f>SUM(E131+E134+E136)</f>
        <v>86403.430000000008</v>
      </c>
      <c r="F130" s="59">
        <f>E130/D130*100</f>
        <v>19.504160270880362</v>
      </c>
    </row>
    <row r="131" spans="1:6" ht="47.4" thickBot="1">
      <c r="A131" s="90" t="s">
        <v>23</v>
      </c>
      <c r="B131" s="74" t="s">
        <v>71</v>
      </c>
      <c r="C131" s="74"/>
      <c r="D131" s="73">
        <f>SUM(D132:D133)</f>
        <v>250000</v>
      </c>
      <c r="E131" s="58">
        <f>SUM(E132+E133)</f>
        <v>0</v>
      </c>
      <c r="F131" s="59">
        <f>E131/D131*100</f>
        <v>0</v>
      </c>
    </row>
    <row r="132" spans="1:6" ht="31.8" thickBot="1">
      <c r="A132" s="88" t="s">
        <v>17</v>
      </c>
      <c r="B132" s="74"/>
      <c r="C132" s="71">
        <v>200</v>
      </c>
      <c r="D132" s="72">
        <v>0</v>
      </c>
      <c r="E132" s="58">
        <v>0</v>
      </c>
      <c r="F132" s="59" t="e">
        <f>E132/D132*100</f>
        <v>#DIV/0!</v>
      </c>
    </row>
    <row r="133" spans="1:6" ht="16.2" thickBot="1">
      <c r="A133" s="88" t="s">
        <v>38</v>
      </c>
      <c r="B133" s="71"/>
      <c r="C133" s="71">
        <v>800</v>
      </c>
      <c r="D133" s="72">
        <v>250000</v>
      </c>
      <c r="E133" s="58">
        <v>0</v>
      </c>
      <c r="F133" s="59">
        <f>E133/D133*100</f>
        <v>0</v>
      </c>
    </row>
    <row r="134" spans="1:6" ht="47.4" thickBot="1">
      <c r="A134" s="90" t="s">
        <v>72</v>
      </c>
      <c r="B134" s="74" t="s">
        <v>73</v>
      </c>
      <c r="C134" s="75"/>
      <c r="D134" s="73">
        <f>SUM(D135)</f>
        <v>0</v>
      </c>
      <c r="E134" s="58">
        <f>SUM(E135)</f>
        <v>0</v>
      </c>
      <c r="F134" s="59">
        <v>100</v>
      </c>
    </row>
    <row r="135" spans="1:6" ht="31.8" thickBot="1">
      <c r="A135" s="88" t="s">
        <v>17</v>
      </c>
      <c r="B135" s="71"/>
      <c r="C135" s="71">
        <v>200</v>
      </c>
      <c r="D135" s="72">
        <v>0</v>
      </c>
      <c r="E135" s="58">
        <v>0</v>
      </c>
      <c r="F135" s="59">
        <v>100</v>
      </c>
    </row>
    <row r="136" spans="1:6" ht="31.8" thickBot="1">
      <c r="A136" s="87" t="s">
        <v>117</v>
      </c>
      <c r="B136" s="71" t="s">
        <v>118</v>
      </c>
      <c r="C136" s="71"/>
      <c r="D136" s="72">
        <f>D137+D138</f>
        <v>193000</v>
      </c>
      <c r="E136" s="58">
        <f>E137+E138</f>
        <v>86403.430000000008</v>
      </c>
      <c r="F136" s="59">
        <f>E136/D136*100</f>
        <v>44.768616580310884</v>
      </c>
    </row>
    <row r="137" spans="1:6" ht="31.8" thickBot="1">
      <c r="A137" s="88" t="s">
        <v>17</v>
      </c>
      <c r="B137" s="71"/>
      <c r="C137" s="71">
        <v>200</v>
      </c>
      <c r="D137" s="110">
        <v>177453.75</v>
      </c>
      <c r="E137" s="111">
        <v>86291.55</v>
      </c>
      <c r="F137" s="59">
        <f>E137/D137*100</f>
        <v>48.627628325690495</v>
      </c>
    </row>
    <row r="138" spans="1:6" ht="16.2" thickBot="1">
      <c r="A138" s="88" t="s">
        <v>38</v>
      </c>
      <c r="B138" s="71"/>
      <c r="C138" s="71">
        <v>800</v>
      </c>
      <c r="D138" s="110">
        <v>15546.25</v>
      </c>
      <c r="E138" s="111">
        <v>111.88</v>
      </c>
      <c r="F138" s="59">
        <v>0</v>
      </c>
    </row>
    <row r="139" spans="1:6" ht="16.2" thickBot="1">
      <c r="A139" s="86" t="s">
        <v>74</v>
      </c>
      <c r="B139" s="76" t="s">
        <v>75</v>
      </c>
      <c r="C139" s="76"/>
      <c r="D139" s="78">
        <f>D140+D142+D144+D148+D150+D154+D158+D161+D164+D166+D168+D169+D171+D173</f>
        <v>8268483.3300000001</v>
      </c>
      <c r="E139" s="68">
        <f>E142+E144+E148+E154+E158+E161+E164+E168+E166+E150+E169+E171+E173</f>
        <v>4690608.2800000012</v>
      </c>
      <c r="F139" s="69">
        <f>E139/D139*100</f>
        <v>56.728762613348593</v>
      </c>
    </row>
    <row r="140" spans="1:6" ht="31.8" thickBot="1">
      <c r="A140" s="91" t="s">
        <v>102</v>
      </c>
      <c r="B140" s="74" t="s">
        <v>103</v>
      </c>
      <c r="C140" s="76"/>
      <c r="D140" s="73">
        <f>SUM(D141)</f>
        <v>0</v>
      </c>
      <c r="E140" s="58">
        <f>SUM(E141)</f>
        <v>0</v>
      </c>
      <c r="F140" s="59">
        <v>0</v>
      </c>
    </row>
    <row r="141" spans="1:6" ht="31.8" thickBot="1">
      <c r="A141" s="88" t="s">
        <v>17</v>
      </c>
      <c r="B141" s="76"/>
      <c r="C141" s="71">
        <v>200</v>
      </c>
      <c r="D141" s="72">
        <v>0</v>
      </c>
      <c r="E141" s="58">
        <v>0</v>
      </c>
      <c r="F141" s="59">
        <v>0</v>
      </c>
    </row>
    <row r="142" spans="1:6" ht="16.2" thickBot="1">
      <c r="A142" s="90" t="s">
        <v>76</v>
      </c>
      <c r="B142" s="74" t="s">
        <v>77</v>
      </c>
      <c r="C142" s="71"/>
      <c r="D142" s="73">
        <f>SUM(D143)</f>
        <v>1730526.57</v>
      </c>
      <c r="E142" s="58">
        <f>SUM(E143)</f>
        <v>1005618.31</v>
      </c>
      <c r="F142" s="59">
        <f t="shared" ref="F142:F147" si="7">E142/D142*100</f>
        <v>58.110538574394731</v>
      </c>
    </row>
    <row r="143" spans="1:6" ht="78.599999999999994" thickBot="1">
      <c r="A143" s="88" t="s">
        <v>22</v>
      </c>
      <c r="B143" s="71"/>
      <c r="C143" s="71">
        <v>100</v>
      </c>
      <c r="D143" s="110">
        <v>1730526.57</v>
      </c>
      <c r="E143" s="111">
        <v>1005618.31</v>
      </c>
      <c r="F143" s="59">
        <f t="shared" si="7"/>
        <v>58.110538574394731</v>
      </c>
    </row>
    <row r="144" spans="1:6" ht="16.2" thickBot="1">
      <c r="A144" s="90" t="s">
        <v>78</v>
      </c>
      <c r="B144" s="74" t="s">
        <v>79</v>
      </c>
      <c r="C144" s="71"/>
      <c r="D144" s="73">
        <f>D145+D146+D147</f>
        <v>4151878.17</v>
      </c>
      <c r="E144" s="58">
        <f>SUM(E145+E146+E147)</f>
        <v>2360341.41</v>
      </c>
      <c r="F144" s="59">
        <f t="shared" si="7"/>
        <v>56.849967974855112</v>
      </c>
    </row>
    <row r="145" spans="1:6" ht="78.599999999999994" thickBot="1">
      <c r="A145" s="88" t="s">
        <v>22</v>
      </c>
      <c r="B145" s="71"/>
      <c r="C145" s="71">
        <v>100</v>
      </c>
      <c r="D145" s="110">
        <v>3201202</v>
      </c>
      <c r="E145" s="111">
        <v>1744703.67</v>
      </c>
      <c r="F145" s="59">
        <f t="shared" si="7"/>
        <v>54.501517554968416</v>
      </c>
    </row>
    <row r="146" spans="1:6" ht="31.8" thickBot="1">
      <c r="A146" s="88" t="s">
        <v>17</v>
      </c>
      <c r="B146" s="71"/>
      <c r="C146" s="71">
        <v>200</v>
      </c>
      <c r="D146" s="110">
        <v>843176.17</v>
      </c>
      <c r="E146" s="111">
        <v>518137.74</v>
      </c>
      <c r="F146" s="59">
        <f t="shared" si="7"/>
        <v>61.450709642327773</v>
      </c>
    </row>
    <row r="147" spans="1:6" ht="16.2" thickBot="1">
      <c r="A147" s="88" t="s">
        <v>38</v>
      </c>
      <c r="B147" s="71"/>
      <c r="C147" s="71">
        <v>800</v>
      </c>
      <c r="D147" s="110">
        <v>107500</v>
      </c>
      <c r="E147" s="111">
        <v>97500</v>
      </c>
      <c r="F147" s="59">
        <f t="shared" si="7"/>
        <v>90.697674418604649</v>
      </c>
    </row>
    <row r="148" spans="1:6" ht="31.8" thickBot="1">
      <c r="A148" s="87" t="s">
        <v>120</v>
      </c>
      <c r="B148" s="71" t="s">
        <v>119</v>
      </c>
      <c r="C148" s="71"/>
      <c r="D148" s="72">
        <f>D149</f>
        <v>101000</v>
      </c>
      <c r="E148" s="58">
        <f>E149</f>
        <v>78573.16</v>
      </c>
      <c r="F148" s="59">
        <f>F149</f>
        <v>77.79520792079208</v>
      </c>
    </row>
    <row r="149" spans="1:6" ht="16.2" thickBot="1">
      <c r="A149" s="88" t="s">
        <v>9</v>
      </c>
      <c r="B149" s="71"/>
      <c r="C149" s="71">
        <v>300</v>
      </c>
      <c r="D149" s="112">
        <v>101000</v>
      </c>
      <c r="E149" s="111">
        <v>78573.16</v>
      </c>
      <c r="F149" s="59">
        <f>E149/D149*100</f>
        <v>77.79520792079208</v>
      </c>
    </row>
    <row r="150" spans="1:6" ht="16.2" thickBot="1">
      <c r="A150" s="90" t="s">
        <v>80</v>
      </c>
      <c r="B150" s="74" t="s">
        <v>81</v>
      </c>
      <c r="C150" s="71"/>
      <c r="D150" s="73">
        <f>D151+D152+D153</f>
        <v>85000</v>
      </c>
      <c r="E150" s="58">
        <f>E151+E152+E153</f>
        <v>49780</v>
      </c>
      <c r="F150" s="59">
        <f>E150/D150*100</f>
        <v>58.564705882352939</v>
      </c>
    </row>
    <row r="151" spans="1:6" ht="31.8" thickBot="1">
      <c r="A151" s="88" t="s">
        <v>17</v>
      </c>
      <c r="B151" s="74"/>
      <c r="C151" s="71">
        <v>200</v>
      </c>
      <c r="D151" s="73">
        <v>70000</v>
      </c>
      <c r="E151" s="58">
        <v>49780</v>
      </c>
      <c r="F151" s="59">
        <f>E151/D151*100</f>
        <v>71.114285714285714</v>
      </c>
    </row>
    <row r="152" spans="1:6" ht="16.2" thickBot="1">
      <c r="A152" s="88" t="s">
        <v>38</v>
      </c>
      <c r="B152" s="74"/>
      <c r="C152" s="71">
        <v>800</v>
      </c>
      <c r="D152" s="73">
        <v>0</v>
      </c>
      <c r="E152" s="58">
        <v>0</v>
      </c>
      <c r="F152" s="59" t="e">
        <f>E152/D152*100</f>
        <v>#DIV/0!</v>
      </c>
    </row>
    <row r="153" spans="1:6" ht="16.2" thickBot="1">
      <c r="A153" s="88" t="s">
        <v>9</v>
      </c>
      <c r="B153" s="74"/>
      <c r="C153" s="71">
        <v>300</v>
      </c>
      <c r="D153" s="73">
        <v>15000</v>
      </c>
      <c r="E153" s="58">
        <v>0</v>
      </c>
      <c r="F153" s="59">
        <f>E153/D153*100</f>
        <v>0</v>
      </c>
    </row>
    <row r="154" spans="1:6" ht="31.8" thickBot="1">
      <c r="A154" s="87" t="s">
        <v>82</v>
      </c>
      <c r="B154" s="74" t="s">
        <v>83</v>
      </c>
      <c r="C154" s="74"/>
      <c r="D154" s="73">
        <f>D155+D156+D157</f>
        <v>1500996.8599999999</v>
      </c>
      <c r="E154" s="58">
        <f>E155+E156+E157</f>
        <v>908237.83000000007</v>
      </c>
      <c r="F154" s="59">
        <f t="shared" ref="F154:F160" si="8">E154/D154*100</f>
        <v>60.508976014779947</v>
      </c>
    </row>
    <row r="155" spans="1:6" ht="78.599999999999994" thickBot="1">
      <c r="A155" s="88" t="s">
        <v>84</v>
      </c>
      <c r="B155" s="71"/>
      <c r="C155" s="71">
        <v>100</v>
      </c>
      <c r="D155" s="110">
        <v>1350000</v>
      </c>
      <c r="E155" s="111">
        <v>776994.15</v>
      </c>
      <c r="F155" s="59">
        <f t="shared" si="8"/>
        <v>57.555122222222224</v>
      </c>
    </row>
    <row r="156" spans="1:6" ht="31.8" thickBot="1">
      <c r="A156" s="88" t="s">
        <v>17</v>
      </c>
      <c r="B156" s="71"/>
      <c r="C156" s="71">
        <v>200</v>
      </c>
      <c r="D156" s="110">
        <v>146996.85999999999</v>
      </c>
      <c r="E156" s="111">
        <v>130719.67999999999</v>
      </c>
      <c r="F156" s="59">
        <f t="shared" si="8"/>
        <v>88.926851906904687</v>
      </c>
    </row>
    <row r="157" spans="1:6" ht="16.2" thickBot="1">
      <c r="A157" s="88" t="s">
        <v>38</v>
      </c>
      <c r="B157" s="71"/>
      <c r="C157" s="71">
        <v>800</v>
      </c>
      <c r="D157" s="72">
        <v>4000</v>
      </c>
      <c r="E157" s="58">
        <v>524</v>
      </c>
      <c r="F157" s="59">
        <f t="shared" si="8"/>
        <v>13.100000000000001</v>
      </c>
    </row>
    <row r="158" spans="1:6" ht="47.4" thickBot="1">
      <c r="A158" s="87" t="s">
        <v>85</v>
      </c>
      <c r="B158" s="74" t="s">
        <v>86</v>
      </c>
      <c r="C158" s="71"/>
      <c r="D158" s="73">
        <f>SUM(D159+D160)</f>
        <v>293942</v>
      </c>
      <c r="E158" s="58">
        <f>SUM(E159+E160)</f>
        <v>111476.34</v>
      </c>
      <c r="F158" s="59">
        <f t="shared" si="8"/>
        <v>37.924604173612479</v>
      </c>
    </row>
    <row r="159" spans="1:6" ht="78.599999999999994" thickBot="1">
      <c r="A159" s="88" t="s">
        <v>22</v>
      </c>
      <c r="B159" s="71"/>
      <c r="C159" s="71">
        <v>100</v>
      </c>
      <c r="D159" s="116">
        <v>238719</v>
      </c>
      <c r="E159" s="111">
        <v>111476.34</v>
      </c>
      <c r="F159" s="59">
        <f t="shared" si="8"/>
        <v>46.697724102396542</v>
      </c>
    </row>
    <row r="160" spans="1:6" ht="31.8" thickBot="1">
      <c r="A160" s="88" t="s">
        <v>17</v>
      </c>
      <c r="B160" s="71"/>
      <c r="C160" s="71">
        <v>200</v>
      </c>
      <c r="D160" s="116">
        <v>55223</v>
      </c>
      <c r="E160" s="58">
        <v>0</v>
      </c>
      <c r="F160" s="59">
        <f t="shared" si="8"/>
        <v>0</v>
      </c>
    </row>
    <row r="161" spans="1:6" ht="46.95" customHeight="1" thickBot="1">
      <c r="A161" s="92" t="s">
        <v>142</v>
      </c>
      <c r="B161" s="74" t="s">
        <v>190</v>
      </c>
      <c r="C161" s="71"/>
      <c r="D161" s="72">
        <f>D162</f>
        <v>110000</v>
      </c>
      <c r="E161" s="58">
        <f>E162</f>
        <v>55000</v>
      </c>
      <c r="F161" s="59">
        <f>F162</f>
        <v>50</v>
      </c>
    </row>
    <row r="162" spans="1:6" ht="16.2" thickBot="1">
      <c r="A162" s="87" t="s">
        <v>67</v>
      </c>
      <c r="B162" s="71"/>
      <c r="C162" s="71">
        <v>500</v>
      </c>
      <c r="D162" s="72">
        <v>110000</v>
      </c>
      <c r="E162" s="58">
        <v>55000</v>
      </c>
      <c r="F162" s="59">
        <f>E162/D162*100</f>
        <v>50</v>
      </c>
    </row>
    <row r="163" spans="1:6" ht="31.8" thickBot="1">
      <c r="A163" s="113" t="s">
        <v>193</v>
      </c>
      <c r="B163" s="74" t="s">
        <v>192</v>
      </c>
      <c r="C163" s="71"/>
      <c r="D163" s="73">
        <f>D164</f>
        <v>103263.23</v>
      </c>
      <c r="E163" s="58">
        <f>E164</f>
        <v>65763.23</v>
      </c>
      <c r="F163" s="59">
        <v>0</v>
      </c>
    </row>
    <row r="164" spans="1:6" ht="16.2" thickBot="1">
      <c r="A164" s="114" t="s">
        <v>194</v>
      </c>
      <c r="B164" s="81"/>
      <c r="C164" s="81">
        <v>500</v>
      </c>
      <c r="D164" s="118">
        <v>103263.23</v>
      </c>
      <c r="E164" s="134">
        <v>65763.23</v>
      </c>
      <c r="F164" s="59">
        <v>0</v>
      </c>
    </row>
    <row r="165" spans="1:6" ht="31.8" thickBot="1">
      <c r="A165" s="93" t="s">
        <v>171</v>
      </c>
      <c r="B165" s="82" t="s">
        <v>172</v>
      </c>
      <c r="C165" s="83"/>
      <c r="D165" s="84">
        <f>D166</f>
        <v>65000</v>
      </c>
      <c r="E165" s="63">
        <f>E166</f>
        <v>10000</v>
      </c>
      <c r="F165" s="64">
        <f>F166</f>
        <v>15.384615384615385</v>
      </c>
    </row>
    <row r="166" spans="1:6" ht="16.2" thickBot="1">
      <c r="A166" s="94" t="s">
        <v>67</v>
      </c>
      <c r="B166" s="83"/>
      <c r="C166" s="83">
        <v>500</v>
      </c>
      <c r="D166" s="84">
        <v>65000</v>
      </c>
      <c r="E166" s="63">
        <v>10000</v>
      </c>
      <c r="F166" s="64">
        <f t="shared" ref="F166:F175" si="9">E166/D166*100</f>
        <v>15.384615384615385</v>
      </c>
    </row>
    <row r="167" spans="1:6" ht="31.8" thickBot="1">
      <c r="A167" s="95" t="s">
        <v>141</v>
      </c>
      <c r="B167" s="83" t="s">
        <v>140</v>
      </c>
      <c r="C167" s="115"/>
      <c r="D167" s="108">
        <f>D168</f>
        <v>91636.5</v>
      </c>
      <c r="E167" s="63">
        <f>E168</f>
        <v>45818</v>
      </c>
      <c r="F167" s="64">
        <f t="shared" si="9"/>
        <v>49.999727182945655</v>
      </c>
    </row>
    <row r="168" spans="1:6" ht="16.2" thickBot="1">
      <c r="A168" s="138" t="s">
        <v>67</v>
      </c>
      <c r="B168" s="139"/>
      <c r="C168" s="83">
        <v>500</v>
      </c>
      <c r="D168" s="118">
        <v>91636.5</v>
      </c>
      <c r="E168" s="63">
        <v>45818</v>
      </c>
      <c r="F168" s="64">
        <f t="shared" si="9"/>
        <v>49.999727182945655</v>
      </c>
    </row>
    <row r="169" spans="1:6" ht="31.2">
      <c r="A169" s="123" t="s">
        <v>209</v>
      </c>
      <c r="B169" s="83" t="s">
        <v>206</v>
      </c>
      <c r="C169" s="136"/>
      <c r="D169" s="137">
        <f>D170</f>
        <v>2240</v>
      </c>
      <c r="E169" s="63">
        <f>E170</f>
        <v>0</v>
      </c>
      <c r="F169" s="64">
        <f t="shared" si="9"/>
        <v>0</v>
      </c>
    </row>
    <row r="170" spans="1:6" ht="15.6">
      <c r="A170" s="138" t="s">
        <v>67</v>
      </c>
      <c r="B170" s="135"/>
      <c r="C170" s="135">
        <v>500</v>
      </c>
      <c r="D170" s="132">
        <v>2240</v>
      </c>
      <c r="E170" s="58">
        <v>0</v>
      </c>
      <c r="F170" s="59">
        <f t="shared" si="9"/>
        <v>0</v>
      </c>
    </row>
    <row r="171" spans="1:6" ht="31.2">
      <c r="A171" s="126" t="s">
        <v>210</v>
      </c>
      <c r="B171" s="135" t="s">
        <v>207</v>
      </c>
      <c r="C171" s="135"/>
      <c r="D171" s="132">
        <f>D172</f>
        <v>16500</v>
      </c>
      <c r="E171" s="58">
        <f>E172</f>
        <v>0</v>
      </c>
      <c r="F171" s="59">
        <f t="shared" si="9"/>
        <v>0</v>
      </c>
    </row>
    <row r="172" spans="1:6" ht="15.6">
      <c r="A172" s="138" t="s">
        <v>67</v>
      </c>
      <c r="B172" s="135"/>
      <c r="C172" s="135">
        <v>500</v>
      </c>
      <c r="D172" s="132">
        <v>16500</v>
      </c>
      <c r="E172" s="58">
        <v>0</v>
      </c>
      <c r="F172" s="59">
        <f t="shared" si="9"/>
        <v>0</v>
      </c>
    </row>
    <row r="173" spans="1:6" ht="31.2">
      <c r="A173" s="126" t="s">
        <v>211</v>
      </c>
      <c r="B173" s="135" t="s">
        <v>208</v>
      </c>
      <c r="C173" s="135"/>
      <c r="D173" s="132">
        <f>D174</f>
        <v>16500</v>
      </c>
      <c r="E173" s="58">
        <f>E174</f>
        <v>0</v>
      </c>
      <c r="F173" s="59">
        <f t="shared" si="9"/>
        <v>0</v>
      </c>
    </row>
    <row r="174" spans="1:6" ht="15.6">
      <c r="A174" s="138" t="s">
        <v>67</v>
      </c>
      <c r="B174" s="135"/>
      <c r="C174" s="135">
        <v>500</v>
      </c>
      <c r="D174" s="132">
        <v>16500</v>
      </c>
      <c r="E174" s="58">
        <v>0</v>
      </c>
      <c r="F174" s="59">
        <f t="shared" si="9"/>
        <v>0</v>
      </c>
    </row>
    <row r="175" spans="1:6" ht="15.75" customHeight="1">
      <c r="A175" s="152" t="s">
        <v>87</v>
      </c>
      <c r="B175" s="153"/>
      <c r="C175" s="155"/>
      <c r="D175" s="150">
        <f>SUM(D9+D14+D19+D24+D32+D45+D83+D50+D90+D118+D139)</f>
        <v>30927814.979999997</v>
      </c>
      <c r="E175" s="140">
        <f>SUM(E14+E19+E32+E9+E24+E45+E83+E50+E90+E118+E139)</f>
        <v>10817655.970000003</v>
      </c>
      <c r="F175" s="142">
        <f t="shared" si="9"/>
        <v>34.977110335778413</v>
      </c>
    </row>
    <row r="176" spans="1:6" ht="15" thickBot="1">
      <c r="A176" s="152"/>
      <c r="B176" s="154"/>
      <c r="C176" s="156"/>
      <c r="D176" s="151"/>
      <c r="E176" s="141"/>
      <c r="F176" s="143"/>
    </row>
    <row r="177" spans="1:1">
      <c r="A177" s="96"/>
    </row>
    <row r="178" spans="1:1">
      <c r="A178" s="96"/>
    </row>
    <row r="179" spans="1:1">
      <c r="A179" s="96"/>
    </row>
    <row r="180" spans="1:1">
      <c r="A180" s="96"/>
    </row>
    <row r="181" spans="1:1">
      <c r="A181" s="96"/>
    </row>
    <row r="182" spans="1:1">
      <c r="A182" s="96"/>
    </row>
    <row r="183" spans="1:1">
      <c r="A183" s="96"/>
    </row>
    <row r="184" spans="1:1">
      <c r="A184" s="96"/>
    </row>
    <row r="185" spans="1:1">
      <c r="A185" s="96"/>
    </row>
    <row r="186" spans="1:1">
      <c r="A186" s="96"/>
    </row>
    <row r="187" spans="1:1">
      <c r="A187" s="96"/>
    </row>
    <row r="188" spans="1:1">
      <c r="A188" s="96"/>
    </row>
    <row r="189" spans="1:1">
      <c r="A189" s="96"/>
    </row>
    <row r="190" spans="1:1">
      <c r="A190" s="96"/>
    </row>
    <row r="191" spans="1:1">
      <c r="A191" s="96"/>
    </row>
    <row r="192" spans="1:1">
      <c r="A192" s="96"/>
    </row>
    <row r="193" spans="1:1">
      <c r="A193" s="96"/>
    </row>
    <row r="194" spans="1:1">
      <c r="A194" s="96"/>
    </row>
    <row r="195" spans="1:1">
      <c r="A195" s="96"/>
    </row>
    <row r="196" spans="1:1">
      <c r="A196" s="96"/>
    </row>
    <row r="197" spans="1:1">
      <c r="A197" s="96"/>
    </row>
    <row r="198" spans="1:1">
      <c r="A198" s="96"/>
    </row>
    <row r="199" spans="1:1">
      <c r="A199" s="96"/>
    </row>
    <row r="200" spans="1:1">
      <c r="A200" s="96"/>
    </row>
    <row r="201" spans="1:1">
      <c r="A201" s="96"/>
    </row>
    <row r="202" spans="1:1">
      <c r="A202" s="96"/>
    </row>
    <row r="203" spans="1:1">
      <c r="A203" s="96"/>
    </row>
    <row r="204" spans="1:1">
      <c r="A204" s="96"/>
    </row>
  </sheetData>
  <mergeCells count="22">
    <mergeCell ref="C1:F4"/>
    <mergeCell ref="A5:D5"/>
    <mergeCell ref="A32:A33"/>
    <mergeCell ref="B32:B33"/>
    <mergeCell ref="C32:C33"/>
    <mergeCell ref="D32:D33"/>
    <mergeCell ref="E32:E33"/>
    <mergeCell ref="F32:F33"/>
    <mergeCell ref="A6:C6"/>
    <mergeCell ref="A7:C7"/>
    <mergeCell ref="E175:E176"/>
    <mergeCell ref="F175:F176"/>
    <mergeCell ref="E109:E110"/>
    <mergeCell ref="F109:F110"/>
    <mergeCell ref="A109:A110"/>
    <mergeCell ref="D175:D176"/>
    <mergeCell ref="A175:A176"/>
    <mergeCell ref="B175:B176"/>
    <mergeCell ref="C175:C176"/>
    <mergeCell ref="B109:B110"/>
    <mergeCell ref="C109:C110"/>
    <mergeCell ref="D109:D110"/>
  </mergeCells>
  <pageMargins left="0.70866141732283472" right="0.70866141732283472" top="0.74803149606299213" bottom="0.74803149606299213" header="0.31496062992125984" footer="0.31496062992125984"/>
  <pageSetup paperSize="9" scale="7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2023-07-19T07:49:45Z</dcterms:modified>
</cp:coreProperties>
</file>