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58" i="1"/>
  <c r="D136"/>
  <c r="F145"/>
  <c r="F146"/>
  <c r="E145"/>
  <c r="D145"/>
  <c r="F137"/>
  <c r="F138"/>
  <c r="F139"/>
  <c r="F140"/>
  <c r="F141"/>
  <c r="D141"/>
  <c r="F142"/>
  <c r="F143"/>
  <c r="F144"/>
  <c r="F147"/>
  <c r="D147"/>
  <c r="F149"/>
  <c r="F148"/>
  <c r="F151"/>
  <c r="E151"/>
  <c r="D151"/>
  <c r="F152"/>
  <c r="F153"/>
  <c r="F154"/>
  <c r="F155"/>
  <c r="F156"/>
  <c r="F159"/>
  <c r="F129"/>
  <c r="F130"/>
  <c r="E130"/>
  <c r="D130"/>
  <c r="F133"/>
  <c r="E133"/>
  <c r="D133"/>
  <c r="F131"/>
  <c r="F132"/>
  <c r="E131"/>
  <c r="F135"/>
  <c r="F134" s="1"/>
  <c r="E134"/>
  <c r="F103"/>
  <c r="F107"/>
  <c r="F109"/>
  <c r="F108" s="1"/>
  <c r="F111"/>
  <c r="F112"/>
  <c r="F113"/>
  <c r="F114"/>
  <c r="F115"/>
  <c r="F116"/>
  <c r="F117"/>
  <c r="F118"/>
  <c r="F122"/>
  <c r="F123"/>
  <c r="E126"/>
  <c r="F126" s="1"/>
  <c r="D126"/>
  <c r="F127"/>
  <c r="F128"/>
  <c r="E88"/>
  <c r="F87"/>
  <c r="F86" s="1"/>
  <c r="F89"/>
  <c r="F88" s="1"/>
  <c r="F91"/>
  <c r="F90" s="1"/>
  <c r="E90"/>
  <c r="E92"/>
  <c r="F93"/>
  <c r="F92" s="1"/>
  <c r="E97"/>
  <c r="E96" s="1"/>
  <c r="E94" s="1"/>
  <c r="D97"/>
  <c r="F98"/>
  <c r="F97" s="1"/>
  <c r="F96" s="1"/>
  <c r="F94" s="1"/>
  <c r="F76"/>
  <c r="F75" s="1"/>
  <c r="F74" s="1"/>
  <c r="F78"/>
  <c r="F77" s="1"/>
  <c r="F79"/>
  <c r="E77"/>
  <c r="E78"/>
  <c r="F82"/>
  <c r="F81" s="1"/>
  <c r="F80" s="1"/>
  <c r="F60"/>
  <c r="F59" s="1"/>
  <c r="E55"/>
  <c r="D55"/>
  <c r="F55"/>
  <c r="F54" s="1"/>
  <c r="F56"/>
  <c r="F61"/>
  <c r="F62"/>
  <c r="D61"/>
  <c r="E63"/>
  <c r="D63"/>
  <c r="F64"/>
  <c r="F63" s="1"/>
  <c r="E66"/>
  <c r="E65" s="1"/>
  <c r="F67"/>
  <c r="F66" s="1"/>
  <c r="F65" s="1"/>
  <c r="E70"/>
  <c r="E69" s="1"/>
  <c r="E68" s="1"/>
  <c r="F71"/>
  <c r="F70" s="1"/>
  <c r="F69" s="1"/>
  <c r="F68" s="1"/>
  <c r="F31"/>
  <c r="F32"/>
  <c r="F33"/>
  <c r="F34"/>
  <c r="F35"/>
  <c r="F39"/>
  <c r="F40"/>
  <c r="F38"/>
  <c r="F37" s="1"/>
  <c r="E37"/>
  <c r="F43"/>
  <c r="F42" s="1"/>
  <c r="F41" s="1"/>
  <c r="E50"/>
  <c r="E49" s="1"/>
  <c r="E48" s="1"/>
  <c r="D49"/>
  <c r="D48" s="1"/>
  <c r="D50"/>
  <c r="F51"/>
  <c r="F50" s="1"/>
  <c r="F47"/>
  <c r="F46" s="1"/>
  <c r="F45" s="1"/>
  <c r="F44" s="1"/>
  <c r="F26"/>
  <c r="F25" s="1"/>
  <c r="F24" s="1"/>
  <c r="E22"/>
  <c r="F23"/>
  <c r="F22" s="1"/>
  <c r="F21" s="1"/>
  <c r="F48" l="1"/>
  <c r="F49"/>
  <c r="D102"/>
  <c r="E129"/>
  <c r="E121"/>
  <c r="D124"/>
  <c r="E155"/>
  <c r="D155"/>
  <c r="E124"/>
  <c r="D88"/>
  <c r="E157"/>
  <c r="E147"/>
  <c r="E141"/>
  <c r="E139"/>
  <c r="E137"/>
  <c r="E117"/>
  <c r="E115"/>
  <c r="E113"/>
  <c r="E111"/>
  <c r="E108"/>
  <c r="E106"/>
  <c r="E101"/>
  <c r="E86"/>
  <c r="E81"/>
  <c r="E80" s="1"/>
  <c r="E75"/>
  <c r="E74" s="1"/>
  <c r="E54"/>
  <c r="E59"/>
  <c r="E58" s="1"/>
  <c r="E46"/>
  <c r="E45" s="1"/>
  <c r="E44" s="1"/>
  <c r="E42"/>
  <c r="E41" s="1"/>
  <c r="E39"/>
  <c r="E36" s="1"/>
  <c r="E34"/>
  <c r="E30"/>
  <c r="E25"/>
  <c r="E24" s="1"/>
  <c r="E21"/>
  <c r="E11"/>
  <c r="E10" s="1"/>
  <c r="E9" s="1"/>
  <c r="D54"/>
  <c r="D131"/>
  <c r="D134"/>
  <c r="D157"/>
  <c r="D86"/>
  <c r="D137"/>
  <c r="D121"/>
  <c r="D108"/>
  <c r="D106"/>
  <c r="D96"/>
  <c r="D94" s="1"/>
  <c r="D81"/>
  <c r="D80" s="1"/>
  <c r="D78"/>
  <c r="D77" s="1"/>
  <c r="D75"/>
  <c r="D74" s="1"/>
  <c r="D39"/>
  <c r="D37"/>
  <c r="D30"/>
  <c r="D34"/>
  <c r="D11"/>
  <c r="D10" s="1"/>
  <c r="D9" s="1"/>
  <c r="D8" s="1"/>
  <c r="D16"/>
  <c r="D15" s="1"/>
  <c r="D22"/>
  <c r="D21" s="1"/>
  <c r="D25"/>
  <c r="D24" s="1"/>
  <c r="D42"/>
  <c r="D41" s="1"/>
  <c r="D46"/>
  <c r="D45" s="1"/>
  <c r="D44" s="1"/>
  <c r="D59"/>
  <c r="D58" s="1"/>
  <c r="D66"/>
  <c r="D65" s="1"/>
  <c r="D110"/>
  <c r="D139"/>
  <c r="E136" l="1"/>
  <c r="F136" s="1"/>
  <c r="F157"/>
  <c r="E85"/>
  <c r="D101"/>
  <c r="F102"/>
  <c r="F101" s="1"/>
  <c r="F121"/>
  <c r="E73"/>
  <c r="E72"/>
  <c r="F58"/>
  <c r="D120"/>
  <c r="D119" s="1"/>
  <c r="F30"/>
  <c r="E120"/>
  <c r="F120" s="1"/>
  <c r="F119" s="1"/>
  <c r="E53"/>
  <c r="E119"/>
  <c r="D85"/>
  <c r="D84" s="1"/>
  <c r="D83" s="1"/>
  <c r="D129"/>
  <c r="E29"/>
  <c r="E105"/>
  <c r="E110"/>
  <c r="F110" s="1"/>
  <c r="E20"/>
  <c r="E18" s="1"/>
  <c r="D29"/>
  <c r="D105"/>
  <c r="D100" s="1"/>
  <c r="D36"/>
  <c r="F36" s="1"/>
  <c r="D14"/>
  <c r="D13" s="1"/>
  <c r="D73"/>
  <c r="D72" s="1"/>
  <c r="D20"/>
  <c r="D18" s="1"/>
  <c r="D53"/>
  <c r="D52" s="1"/>
  <c r="F105" l="1"/>
  <c r="F85"/>
  <c r="F84" s="1"/>
  <c r="F29"/>
  <c r="F72"/>
  <c r="E84"/>
  <c r="E83" s="1"/>
  <c r="F83" s="1"/>
  <c r="D99"/>
  <c r="E52"/>
  <c r="F52" s="1"/>
  <c r="F53"/>
  <c r="F18"/>
  <c r="F20" s="1"/>
  <c r="E28"/>
  <c r="E100"/>
  <c r="F73"/>
  <c r="D28"/>
  <c r="E99" l="1"/>
  <c r="F99" s="1"/>
  <c r="F100"/>
  <c r="D27"/>
  <c r="D164" s="1"/>
  <c r="E27"/>
  <c r="F28"/>
  <c r="E164"/>
  <c r="F164" s="1"/>
  <c r="F27" l="1"/>
</calcChain>
</file>

<file path=xl/sharedStrings.xml><?xml version="1.0" encoding="utf-8"?>
<sst xmlns="http://schemas.openxmlformats.org/spreadsheetml/2006/main" count="263" uniqueCount="202">
  <si>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</si>
  <si>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</si>
  <si>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</si>
  <si>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</si>
  <si>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</si>
  <si>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</si>
  <si>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</si>
  <si>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</si>
  <si>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</si>
  <si>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</si>
  <si>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</si>
  <si>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</si>
  <si>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</si>
  <si>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</si>
  <si>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</si>
  <si>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</si>
  <si>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</si>
  <si>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</si>
  <si>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</si>
  <si>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</si>
  <si>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</si>
  <si>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</si>
  <si>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</si>
  <si>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</si>
  <si>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</si>
  <si>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</si>
  <si>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</si>
  <si>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</si>
  <si>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</si>
  <si>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</si>
  <si>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</si>
  <si>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</si>
  <si>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</si>
  <si>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</si>
  <si>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</si>
  <si>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</si>
  <si>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</si>
  <si>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</si>
  <si>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</si>
  <si>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</si>
  <si>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</si>
  <si>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</si>
  <si>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</si>
  <si>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</si>
  <si>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</si>
  <si>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</si>
  <si>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</si>
  <si>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</si>
  <si>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</si>
  <si>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</si>
  <si>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</si>
  <si>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</si>
  <si>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</si>
  <si>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</si>
  <si>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</si>
  <si>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</si>
  <si>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</si>
  <si>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</si>
  <si>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</si>
  <si>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</si>
  <si>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</si>
  <si>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Муниципальная программа «Развитие муниципальной службы в Великосельском сельском поселении»</t>
  </si>
  <si>
    <t>21.0.00.00000</t>
  </si>
  <si>
    <t xml:space="preserve">Муниципальная целевая программа «Развитие муниципальной службы в Великосельском сельском поселении» </t>
  </si>
  <si>
    <t>21.1.00.00000</t>
  </si>
  <si>
    <t>Профессиональное развитие муниципальных служащих</t>
  </si>
  <si>
    <t>21.1.01.00000</t>
  </si>
  <si>
    <t>Расходы на развитие муниципальной службы</t>
  </si>
  <si>
    <t>21.1.01.17360</t>
  </si>
  <si>
    <t>Создание оптимальных условий труда муниципальных служащих</t>
  </si>
  <si>
    <t>21.1.06.00000</t>
  </si>
  <si>
    <t>Расходы, связанные с деятельностью органов местного самоуправления</t>
  </si>
  <si>
    <t>21.1.06.17340</t>
  </si>
  <si>
    <t>Техническое и материальное обеспечение муниципальной службы</t>
  </si>
  <si>
    <t>21.1.07.00000</t>
  </si>
  <si>
    <t>21.1.07.17340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</si>
  <si>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</si>
  <si>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</si>
  <si>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</si>
  <si>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</si>
  <si>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</si>
  <si>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</si>
  <si>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</si>
  <si>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</si>
  <si>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</si>
  <si>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</si>
  <si>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</si>
  <si>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</si>
  <si>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</si>
  <si>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</si>
  <si>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</si>
  <si>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</si>
  <si>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</si>
  <si>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</si>
  <si>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</si>
  <si>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</si>
  <si>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</si>
  <si>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</si>
  <si>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</si>
  <si>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</si>
  <si>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</si>
  <si>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</si>
  <si>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</si>
  <si>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</si>
  <si>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Совершенствование системы предоставления межбюджетных трансфертов на финансирование расходов, связанных с передачей полномочий.</t>
  </si>
  <si>
    <t>36.1.06.00000</t>
  </si>
  <si>
    <t>Межбюджетные трансферты на обеспечение казначейской системы исполнения бюджета</t>
  </si>
  <si>
    <t>36.1.06.17750</t>
  </si>
  <si>
    <t>Межбюджетные трансферты</t>
  </si>
  <si>
    <t>Расходы на содержание руководителя контрольно-счётной палаты</t>
  </si>
  <si>
    <t>36.1.06.17330</t>
  </si>
  <si>
    <t>Расходы на размещение заказов для нужд поселения на содержание дорог, ремонт и строительство объектов капитального строительства</t>
  </si>
  <si>
    <t>36.1.06.17550</t>
  </si>
  <si>
    <t>Межбюджетные трансферты на организацию библиотечного обслуживания населения</t>
  </si>
  <si>
    <t>36.1.06.17760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</si>
  <si>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</si>
  <si>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</si>
  <si>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</si>
  <si>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</si>
  <si>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</si>
  <si>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</si>
  <si>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</si>
  <si>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</si>
  <si>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</si>
  <si>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</si>
  <si>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</si>
  <si>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</si>
  <si>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</si>
  <si>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</si>
  <si>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</si>
  <si>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</si>
  <si>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</si>
  <si>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</si>
  <si>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</si>
  <si>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</si>
  <si>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</si>
  <si>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культуры в Великосельском сельском поселении"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</si>
  <si>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</si>
  <si>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</si>
  <si>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</si>
  <si>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</si>
  <si>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</si>
  <si>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</si>
  <si>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</si>
  <si>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</si>
  <si>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 xml:space="preserve">Муниципальная  программа «Доступная среда»  </t>
  </si>
  <si>
    <t>04.0.00.00000</t>
  </si>
  <si>
    <t>Муниципальная целевая программа «Доступная среда»  на 2018-2020 годы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</si>
  <si>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</si>
  <si>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</si>
  <si>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</si>
  <si>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</si>
  <si>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</si>
  <si>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</si>
  <si>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</si>
  <si>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</si>
  <si>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«Доступная среда»  на 2018-2020 годы</t>
    </r>
  </si>
  <si>
    <t>Мероприятия по проведению выборов Глав муниципальных образований</t>
  </si>
  <si>
    <t>50.0.00.17770</t>
  </si>
  <si>
    <t>Мероприятия по проведению выборов депутатов муниципальных образований</t>
  </si>
  <si>
    <t>50.0.00.17780</t>
  </si>
  <si>
    <t>05.1.01.R4970</t>
  </si>
  <si>
    <t>Расходы на  реализацию мероприятий инициативного бюджетирования на территории Ярославской области(поддержка местных инициатив)</t>
  </si>
  <si>
    <t>14.1.02.15350</t>
  </si>
  <si>
    <t>Расходы на  реализацию мероприятий инициативного бюджетирования на территории Ярославской области(поддержка местных инициатив)за счёт средств поселения</t>
  </si>
  <si>
    <t>14.1.02.75350</t>
  </si>
  <si>
    <t>Выполнение других обязательств государства</t>
  </si>
  <si>
    <t>50.00.00.17680</t>
  </si>
  <si>
    <t xml:space="preserve">Муниципальная программа « Современная городская  среда 
в Великосельском сельском поселении»
</t>
  </si>
  <si>
    <t>39.0.00.00000</t>
  </si>
  <si>
    <t>Муниципальная целевая программа  «Формирование современной городской среды Великосельского сельского поселения » на 2018-2022 годы</t>
  </si>
  <si>
    <t>39.1.00.00000</t>
  </si>
  <si>
    <t>Создание безопасных и благоприятных условий для проживания граждан в многоквартирных домах путем увеличения количества благоустроенных территорий МКД в общей массе МКД, расположенных на территории Великосельского сельского поселения;</t>
  </si>
  <si>
    <t>39.1.01.00000</t>
  </si>
  <si>
    <t>Расходы на реализацию мероприятий по формированию современной городской среды</t>
  </si>
  <si>
    <t>Расходы на финансирование мероприятий по формированию современной городской среды за  счёт средств поселения</t>
  </si>
  <si>
    <t>39.1.01.15550</t>
  </si>
  <si>
    <t>24.1.01.12440</t>
  </si>
  <si>
    <t>Расходы на финансирование дорожного хозяйства за счёт средств поселения</t>
  </si>
  <si>
    <t>Расходы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</si>
  <si>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2019 год                    (руб.)план</t>
  </si>
  <si>
    <t>% выполнения</t>
  </si>
  <si>
    <t>14.2.00.00000</t>
  </si>
  <si>
    <t>Мероприятия по поддержке коммунального хозяйства</t>
  </si>
  <si>
    <t>Устойчивое функционирование бани с.Великое в целях улучшения качества предоставляемых услуг</t>
  </si>
  <si>
    <t>14.2.04.00000</t>
  </si>
  <si>
    <t>Субсидия на возмещение убытков, связанных с оказанием банных услуг по тарифам, не обеспечивающим возмещение издержек</t>
  </si>
  <si>
    <t>14.2.04.17040</t>
  </si>
  <si>
    <t>Мероприятия по содержанию муниципального жилищного фонда</t>
  </si>
  <si>
    <t>36.2.07.17280</t>
  </si>
  <si>
    <t>39.1.F2.55550</t>
  </si>
  <si>
    <t>Приложение №2</t>
  </si>
  <si>
    <r>
      <t xml:space="preserve">  </t>
    </r>
    <r>
      <rPr>
        <b/>
        <sz val="11"/>
        <color theme="1"/>
        <rFont val="Times New Roman"/>
        <family val="1"/>
        <charset val="204"/>
      </rPr>
      <t xml:space="preserve"> Исполнение расходов  бюджета Великосельского сельского поселения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за  2019 год
</t>
    </r>
    <r>
      <rPr>
        <b/>
        <sz val="14"/>
        <color theme="1"/>
        <rFont val="Times New Roman"/>
        <family val="1"/>
        <charset val="204"/>
      </rPr>
      <t xml:space="preserve">
</t>
    </r>
  </si>
  <si>
    <t>2019 год факт</t>
  </si>
  <si>
    <t>Мероприятия в области физической культуры и спорта</t>
  </si>
  <si>
    <t>11.3.00.00000</t>
  </si>
  <si>
    <t>11.3.05.00000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</si>
  <si>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</si>
  <si>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11.3.05.17480</t>
  </si>
  <si>
    <t>5.0.00.17240</t>
  </si>
  <si>
    <t>Доплата к пенсии за выслугу лет гражданам, замещающим должности муниципальной службы</t>
  </si>
  <si>
    <t xml:space="preserve"> № 9  от 30.04 .2020г.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</si>
</sst>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2" fillId="0" borderId="1" xfId="0" applyFont="1" applyBorder="1"/>
    <xf numFmtId="0" fontId="5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5"/>
  <sheetViews>
    <sheetView tabSelected="1" workbookViewId="0">
      <selection activeCell="H7" sqref="H7"/>
    </sheetView>
  </sheetViews>
  <sheetFormatPr defaultRowHeight="14.4"/>
  <cols>
    <col min="1" max="1" width="54.88671875" customWidth="1"/>
    <col min="2" max="2" width="15.109375" customWidth="1"/>
    <col min="3" max="3" width="8.109375" customWidth="1"/>
    <col min="4" max="4" width="12.88671875" customWidth="1"/>
    <col min="5" max="5" width="12.44140625" customWidth="1"/>
    <col min="6" max="6" width="10.44140625" bestFit="1" customWidth="1"/>
  </cols>
  <sheetData>
    <row r="1" spans="1:6" ht="15.6">
      <c r="A1" s="67" t="s">
        <v>191</v>
      </c>
      <c r="B1" s="67"/>
      <c r="C1" s="67"/>
      <c r="D1" s="67"/>
    </row>
    <row r="2" spans="1:6" ht="15.6">
      <c r="A2" s="67" t="s">
        <v>1</v>
      </c>
      <c r="B2" s="67"/>
      <c r="C2" s="67"/>
      <c r="D2" s="67"/>
    </row>
    <row r="3" spans="1:6" ht="15.6">
      <c r="A3" s="67" t="s">
        <v>201</v>
      </c>
      <c r="B3" s="67"/>
      <c r="C3" s="67"/>
      <c r="D3" s="67"/>
    </row>
    <row r="4" spans="1:6" ht="15.6">
      <c r="A4" s="2"/>
      <c r="B4" s="2"/>
      <c r="C4" s="2"/>
    </row>
    <row r="5" spans="1:6" ht="54.75" customHeight="1">
      <c r="A5" s="68" t="s">
        <v>192</v>
      </c>
      <c r="B5" s="68"/>
      <c r="C5" s="68"/>
      <c r="D5" s="68"/>
    </row>
    <row r="6" spans="1:6" ht="25.2" customHeight="1" thickBot="1">
      <c r="A6" s="2"/>
      <c r="B6" s="2"/>
      <c r="C6" s="1"/>
      <c r="D6" s="3" t="s">
        <v>0</v>
      </c>
    </row>
    <row r="7" spans="1:6" ht="47.4" thickBot="1">
      <c r="A7" s="4" t="s">
        <v>2</v>
      </c>
      <c r="B7" s="5" t="s">
        <v>3</v>
      </c>
      <c r="C7" s="5" t="s">
        <v>4</v>
      </c>
      <c r="D7" s="27" t="s">
        <v>180</v>
      </c>
      <c r="E7" s="30" t="s">
        <v>193</v>
      </c>
      <c r="F7" s="28" t="s">
        <v>181</v>
      </c>
    </row>
    <row r="8" spans="1:6" ht="16.2" thickBot="1">
      <c r="A8" s="44" t="s">
        <v>145</v>
      </c>
      <c r="B8" s="22" t="s">
        <v>146</v>
      </c>
      <c r="C8" s="4"/>
      <c r="D8" s="31">
        <f t="shared" ref="D8:E11" si="0">SUM(D9)</f>
        <v>11520</v>
      </c>
      <c r="E8" s="32">
        <v>11520</v>
      </c>
      <c r="F8" s="33">
        <v>100</v>
      </c>
    </row>
    <row r="9" spans="1:6" ht="31.8" thickBot="1">
      <c r="A9" s="45" t="s">
        <v>147</v>
      </c>
      <c r="B9" s="23" t="s">
        <v>149</v>
      </c>
      <c r="C9" s="7"/>
      <c r="D9" s="34">
        <f t="shared" si="0"/>
        <v>11520</v>
      </c>
      <c r="E9" s="35">
        <f t="shared" si="0"/>
        <v>11520</v>
      </c>
      <c r="F9" s="36">
        <v>100</v>
      </c>
    </row>
    <row r="10" spans="1:6" ht="31.8" thickBot="1">
      <c r="A10" s="46" t="s">
        <v>148</v>
      </c>
      <c r="B10" s="24" t="s">
        <v>150</v>
      </c>
      <c r="C10" s="7"/>
      <c r="D10" s="37">
        <f t="shared" si="0"/>
        <v>11520</v>
      </c>
      <c r="E10" s="35">
        <f t="shared" si="0"/>
        <v>11520</v>
      </c>
      <c r="F10" s="36">
        <v>100</v>
      </c>
    </row>
    <row r="11" spans="1:6" ht="31.8" thickBot="1">
      <c r="A11" s="47" t="s">
        <v>156</v>
      </c>
      <c r="B11" s="25" t="s">
        <v>151</v>
      </c>
      <c r="C11" s="7"/>
      <c r="D11" s="37">
        <f t="shared" si="0"/>
        <v>11520</v>
      </c>
      <c r="E11" s="35">
        <f t="shared" si="0"/>
        <v>11520</v>
      </c>
      <c r="F11" s="36">
        <v>100</v>
      </c>
    </row>
    <row r="12" spans="1:6" ht="31.8" thickBot="1">
      <c r="A12" s="48" t="s">
        <v>19</v>
      </c>
      <c r="B12" s="20"/>
      <c r="C12" s="18">
        <v>200</v>
      </c>
      <c r="D12" s="34">
        <v>11520</v>
      </c>
      <c r="E12" s="35">
        <v>11520</v>
      </c>
      <c r="F12" s="36">
        <v>100</v>
      </c>
    </row>
    <row r="13" spans="1:6" ht="47.4" thickBot="1">
      <c r="A13" s="29" t="s">
        <v>5</v>
      </c>
      <c r="B13" s="6" t="s">
        <v>6</v>
      </c>
      <c r="C13" s="43"/>
      <c r="D13" s="31">
        <f>SUM(D14)</f>
        <v>880308</v>
      </c>
      <c r="E13" s="32">
        <v>860000.4</v>
      </c>
      <c r="F13" s="33">
        <v>97.7</v>
      </c>
    </row>
    <row r="14" spans="1:6" ht="47.4" thickBot="1">
      <c r="A14" s="15" t="s">
        <v>7</v>
      </c>
      <c r="B14" s="7" t="s">
        <v>8</v>
      </c>
      <c r="C14" s="14"/>
      <c r="D14" s="37">
        <f>SUM(D15)</f>
        <v>880308</v>
      </c>
      <c r="E14" s="35">
        <v>860000.4</v>
      </c>
      <c r="F14" s="36">
        <v>97.7</v>
      </c>
    </row>
    <row r="15" spans="1:6" ht="47.4" thickBot="1">
      <c r="A15" s="16" t="s">
        <v>9</v>
      </c>
      <c r="B15" s="7" t="s">
        <v>10</v>
      </c>
      <c r="C15" s="14"/>
      <c r="D15" s="37">
        <f>SUM(D16)</f>
        <v>880308</v>
      </c>
      <c r="E15" s="35">
        <v>860000.4</v>
      </c>
      <c r="F15" s="36">
        <v>97.7</v>
      </c>
    </row>
    <row r="16" spans="1:6" ht="63" thickBot="1">
      <c r="A16" s="16" t="s">
        <v>179</v>
      </c>
      <c r="B16" s="7" t="s">
        <v>161</v>
      </c>
      <c r="C16" s="14"/>
      <c r="D16" s="37">
        <f>SUM(D17)</f>
        <v>880308</v>
      </c>
      <c r="E16" s="35">
        <v>860000.4</v>
      </c>
      <c r="F16" s="36">
        <v>97.7</v>
      </c>
    </row>
    <row r="17" spans="1:6" ht="16.2" thickBot="1">
      <c r="A17" s="49" t="s">
        <v>11</v>
      </c>
      <c r="B17" s="21"/>
      <c r="C17" s="18">
        <v>300</v>
      </c>
      <c r="D17" s="34">
        <v>880308</v>
      </c>
      <c r="E17" s="35">
        <v>860000.4</v>
      </c>
      <c r="F17" s="36">
        <v>97.7</v>
      </c>
    </row>
    <row r="18" spans="1:6" ht="78.75" customHeight="1">
      <c r="A18" s="59" t="s">
        <v>135</v>
      </c>
      <c r="B18" s="63" t="s">
        <v>12</v>
      </c>
      <c r="C18" s="63"/>
      <c r="D18" s="61">
        <f>SUM(D20)</f>
        <v>201374.04</v>
      </c>
      <c r="E18" s="55">
        <f>SUM(E20)</f>
        <v>197374.04</v>
      </c>
      <c r="F18" s="57">
        <f>E18/D18*100</f>
        <v>98.013646644820753</v>
      </c>
    </row>
    <row r="19" spans="1:6" ht="15" thickBot="1">
      <c r="A19" s="60"/>
      <c r="B19" s="64"/>
      <c r="C19" s="64"/>
      <c r="D19" s="62"/>
      <c r="E19" s="56"/>
      <c r="F19" s="58"/>
    </row>
    <row r="20" spans="1:6" ht="63" thickBot="1">
      <c r="A20" s="50" t="s">
        <v>13</v>
      </c>
      <c r="B20" s="9" t="s">
        <v>14</v>
      </c>
      <c r="C20" s="9"/>
      <c r="D20" s="38">
        <f>SUM(D21+D24)</f>
        <v>201374.04</v>
      </c>
      <c r="E20" s="35">
        <f>SUM(E21+E24)</f>
        <v>197374.04</v>
      </c>
      <c r="F20" s="36">
        <f>F18</f>
        <v>98.013646644820753</v>
      </c>
    </row>
    <row r="21" spans="1:6" ht="47.4" thickBot="1">
      <c r="A21" s="50" t="s">
        <v>15</v>
      </c>
      <c r="B21" s="9" t="s">
        <v>16</v>
      </c>
      <c r="C21" s="9"/>
      <c r="D21" s="39">
        <f>SUM(D22)</f>
        <v>48000</v>
      </c>
      <c r="E21" s="35">
        <f>SUM(E22)</f>
        <v>48000</v>
      </c>
      <c r="F21" s="36">
        <f>F22</f>
        <v>100</v>
      </c>
    </row>
    <row r="22" spans="1:6" ht="63" thickBot="1">
      <c r="A22" s="50" t="s">
        <v>17</v>
      </c>
      <c r="B22" s="8" t="s">
        <v>18</v>
      </c>
      <c r="C22" s="8"/>
      <c r="D22" s="39">
        <f>SUM(D23)</f>
        <v>48000</v>
      </c>
      <c r="E22" s="35">
        <f>E23</f>
        <v>48000</v>
      </c>
      <c r="F22" s="36">
        <f>F23</f>
        <v>100</v>
      </c>
    </row>
    <row r="23" spans="1:6" ht="31.8" thickBot="1">
      <c r="A23" s="49" t="s">
        <v>19</v>
      </c>
      <c r="B23" s="10" t="s">
        <v>20</v>
      </c>
      <c r="C23" s="10">
        <v>200</v>
      </c>
      <c r="D23" s="38">
        <v>48000</v>
      </c>
      <c r="E23" s="35">
        <v>48000</v>
      </c>
      <c r="F23" s="36">
        <f>E23/D23*100</f>
        <v>100</v>
      </c>
    </row>
    <row r="24" spans="1:6" ht="78.599999999999994" thickBot="1">
      <c r="A24" s="50" t="s">
        <v>21</v>
      </c>
      <c r="B24" s="8" t="s">
        <v>22</v>
      </c>
      <c r="C24" s="10"/>
      <c r="D24" s="38">
        <f>SUM(D25)</f>
        <v>153374.04</v>
      </c>
      <c r="E24" s="35">
        <f>SUM(E25)</f>
        <v>149374.04</v>
      </c>
      <c r="F24" s="36">
        <f>F25</f>
        <v>97.391996716002254</v>
      </c>
    </row>
    <row r="25" spans="1:6" ht="63" thickBot="1">
      <c r="A25" s="50" t="s">
        <v>17</v>
      </c>
      <c r="B25" s="8" t="s">
        <v>23</v>
      </c>
      <c r="C25" s="10"/>
      <c r="D25" s="38">
        <f>SUM(D26)</f>
        <v>153374.04</v>
      </c>
      <c r="E25" s="35">
        <f>SUM(E26)</f>
        <v>149374.04</v>
      </c>
      <c r="F25" s="36">
        <f>F26</f>
        <v>97.391996716002254</v>
      </c>
    </row>
    <row r="26" spans="1:6" ht="31.8" thickBot="1">
      <c r="A26" s="49" t="s">
        <v>19</v>
      </c>
      <c r="B26" s="8"/>
      <c r="C26" s="10">
        <v>200</v>
      </c>
      <c r="D26" s="38">
        <v>153374.04</v>
      </c>
      <c r="E26" s="35">
        <v>149374.04</v>
      </c>
      <c r="F26" s="36">
        <f t="shared" ref="F26:F33" si="1">E26/D26*100</f>
        <v>97.391996716002254</v>
      </c>
    </row>
    <row r="27" spans="1:6" ht="31.8" thickBot="1">
      <c r="A27" s="29" t="s">
        <v>136</v>
      </c>
      <c r="B27" s="12" t="s">
        <v>24</v>
      </c>
      <c r="C27" s="12"/>
      <c r="D27" s="40">
        <f>SUM(D28+D44+D48)</f>
        <v>5965071.7599999998</v>
      </c>
      <c r="E27" s="32">
        <f>SUM(E28+E44+E48)</f>
        <v>5914151.3900000006</v>
      </c>
      <c r="F27" s="33">
        <f t="shared" si="1"/>
        <v>99.14635779670823</v>
      </c>
    </row>
    <row r="28" spans="1:6" ht="31.8" thickBot="1">
      <c r="A28" s="50" t="s">
        <v>25</v>
      </c>
      <c r="B28" s="9" t="s">
        <v>26</v>
      </c>
      <c r="C28" s="9"/>
      <c r="D28" s="38">
        <f>SUM(D29+D36+D41)</f>
        <v>5887431.6600000001</v>
      </c>
      <c r="E28" s="35">
        <f>SUM(E29+E36+E41)</f>
        <v>5836511.8900000006</v>
      </c>
      <c r="F28" s="36">
        <f t="shared" si="1"/>
        <v>99.135110640078338</v>
      </c>
    </row>
    <row r="29" spans="1:6" ht="47.4" thickBot="1">
      <c r="A29" s="50" t="s">
        <v>27</v>
      </c>
      <c r="B29" s="8" t="s">
        <v>28</v>
      </c>
      <c r="C29" s="9"/>
      <c r="D29" s="39">
        <f>SUM(D30+D34)</f>
        <v>5107254.1500000004</v>
      </c>
      <c r="E29" s="35">
        <f>SUM(E30+E34)</f>
        <v>5056334.3800000008</v>
      </c>
      <c r="F29" s="36">
        <f t="shared" si="1"/>
        <v>99.002991264885466</v>
      </c>
    </row>
    <row r="30" spans="1:6" ht="47.4" thickBot="1">
      <c r="A30" s="50" t="s">
        <v>29</v>
      </c>
      <c r="B30" s="8" t="s">
        <v>30</v>
      </c>
      <c r="C30" s="8"/>
      <c r="D30" s="39">
        <f>SUM(D31:D33)</f>
        <v>4051196.1500000004</v>
      </c>
      <c r="E30" s="35">
        <f>SUM(E31+E32+E33)</f>
        <v>4000276.3800000004</v>
      </c>
      <c r="F30" s="36">
        <f t="shared" si="1"/>
        <v>98.743092950461062</v>
      </c>
    </row>
    <row r="31" spans="1:6" ht="78.599999999999994" thickBot="1">
      <c r="A31" s="49" t="s">
        <v>31</v>
      </c>
      <c r="B31" s="10"/>
      <c r="C31" s="10">
        <v>100</v>
      </c>
      <c r="D31" s="38">
        <v>2090411.08</v>
      </c>
      <c r="E31" s="35">
        <v>2053254.31</v>
      </c>
      <c r="F31" s="36">
        <f t="shared" si="1"/>
        <v>98.222513726821617</v>
      </c>
    </row>
    <row r="32" spans="1:6" ht="31.8" thickBot="1">
      <c r="A32" s="49" t="s">
        <v>19</v>
      </c>
      <c r="B32" s="10" t="s">
        <v>20</v>
      </c>
      <c r="C32" s="10">
        <v>200</v>
      </c>
      <c r="D32" s="38">
        <v>1960621.33</v>
      </c>
      <c r="E32" s="35">
        <v>1946858.33</v>
      </c>
      <c r="F32" s="36">
        <f t="shared" si="1"/>
        <v>99.298028650948112</v>
      </c>
    </row>
    <row r="33" spans="1:6" ht="16.2" thickBot="1">
      <c r="A33" s="51" t="s">
        <v>60</v>
      </c>
      <c r="B33" s="19"/>
      <c r="C33" s="10">
        <v>800</v>
      </c>
      <c r="D33" s="38">
        <v>163.74</v>
      </c>
      <c r="E33" s="35">
        <v>163.74</v>
      </c>
      <c r="F33" s="36">
        <f t="shared" si="1"/>
        <v>100</v>
      </c>
    </row>
    <row r="34" spans="1:6" ht="31.8" thickBot="1">
      <c r="A34" s="47" t="s">
        <v>152</v>
      </c>
      <c r="B34" s="8" t="s">
        <v>153</v>
      </c>
      <c r="C34" s="11"/>
      <c r="D34" s="39">
        <f>SUM(D35)</f>
        <v>1056058</v>
      </c>
      <c r="E34" s="35">
        <f>SUM(E35)</f>
        <v>1056058</v>
      </c>
      <c r="F34" s="36">
        <f>F35</f>
        <v>100</v>
      </c>
    </row>
    <row r="35" spans="1:6" ht="78.599999999999994" thickBot="1">
      <c r="A35" s="52" t="s">
        <v>131</v>
      </c>
      <c r="B35" s="10"/>
      <c r="C35" s="10">
        <v>100</v>
      </c>
      <c r="D35" s="38">
        <v>1056058</v>
      </c>
      <c r="E35" s="35">
        <v>1056058</v>
      </c>
      <c r="F35" s="36">
        <f>E35/D35*100</f>
        <v>100</v>
      </c>
    </row>
    <row r="36" spans="1:6" ht="31.8" thickBot="1">
      <c r="A36" s="50" t="s">
        <v>32</v>
      </c>
      <c r="B36" s="8" t="s">
        <v>33</v>
      </c>
      <c r="C36" s="10"/>
      <c r="D36" s="38">
        <f>SUM(D37+D39)</f>
        <v>773177.51</v>
      </c>
      <c r="E36" s="35">
        <f>SUM(E37+E39)</f>
        <v>773177.51</v>
      </c>
      <c r="F36" s="36">
        <f>E36/D36*100</f>
        <v>100</v>
      </c>
    </row>
    <row r="37" spans="1:6" ht="47.4" thickBot="1">
      <c r="A37" s="50" t="s">
        <v>29</v>
      </c>
      <c r="B37" s="8" t="s">
        <v>34</v>
      </c>
      <c r="C37" s="10"/>
      <c r="D37" s="39">
        <f>SUM(D38)</f>
        <v>636271.4</v>
      </c>
      <c r="E37" s="35">
        <f>E38</f>
        <v>636271.4</v>
      </c>
      <c r="F37" s="36">
        <f>F38</f>
        <v>100</v>
      </c>
    </row>
    <row r="38" spans="1:6" ht="31.8" thickBot="1">
      <c r="A38" s="49" t="s">
        <v>19</v>
      </c>
      <c r="B38" s="8"/>
      <c r="C38" s="10">
        <v>200</v>
      </c>
      <c r="D38" s="38">
        <v>636271.4</v>
      </c>
      <c r="E38" s="35">
        <v>636271.4</v>
      </c>
      <c r="F38" s="36">
        <f>E38/D38*100</f>
        <v>100</v>
      </c>
    </row>
    <row r="39" spans="1:6" ht="47.4" thickBot="1">
      <c r="A39" s="16" t="s">
        <v>35</v>
      </c>
      <c r="B39" s="8" t="s">
        <v>36</v>
      </c>
      <c r="C39" s="10"/>
      <c r="D39" s="39">
        <f>SUM(D40)</f>
        <v>136906.10999999999</v>
      </c>
      <c r="E39" s="35">
        <f>SUM(E40)</f>
        <v>136906.10999999999</v>
      </c>
      <c r="F39" s="36">
        <f>F40</f>
        <v>100</v>
      </c>
    </row>
    <row r="40" spans="1:6" ht="31.8" thickBot="1">
      <c r="A40" s="49" t="s">
        <v>19</v>
      </c>
      <c r="B40" s="11"/>
      <c r="C40" s="10">
        <v>800</v>
      </c>
      <c r="D40" s="38">
        <v>136906.10999999999</v>
      </c>
      <c r="E40" s="35">
        <v>136906.10999999999</v>
      </c>
      <c r="F40" s="36">
        <f>E40/D40*100</f>
        <v>100</v>
      </c>
    </row>
    <row r="41" spans="1:6" ht="31.8" thickBot="1">
      <c r="A41" s="50" t="s">
        <v>37</v>
      </c>
      <c r="B41" s="8" t="s">
        <v>38</v>
      </c>
      <c r="C41" s="10"/>
      <c r="D41" s="39">
        <f>SUM(D42)</f>
        <v>7000</v>
      </c>
      <c r="E41" s="35">
        <f>SUM(E42)</f>
        <v>7000</v>
      </c>
      <c r="F41" s="36">
        <f>F42</f>
        <v>100</v>
      </c>
    </row>
    <row r="42" spans="1:6" ht="47.4" thickBot="1">
      <c r="A42" s="50" t="s">
        <v>39</v>
      </c>
      <c r="B42" s="8" t="s">
        <v>40</v>
      </c>
      <c r="C42" s="10"/>
      <c r="D42" s="39">
        <f>SUM(D43)</f>
        <v>7000</v>
      </c>
      <c r="E42" s="35">
        <f>SUM(E43)</f>
        <v>7000</v>
      </c>
      <c r="F42" s="36">
        <f>F43</f>
        <v>100</v>
      </c>
    </row>
    <row r="43" spans="1:6" ht="31.8" thickBot="1">
      <c r="A43" s="49" t="s">
        <v>19</v>
      </c>
      <c r="B43" s="11"/>
      <c r="C43" s="10">
        <v>200</v>
      </c>
      <c r="D43" s="38">
        <v>7000</v>
      </c>
      <c r="E43" s="35">
        <v>7000</v>
      </c>
      <c r="F43" s="36">
        <f>E43/D43*100</f>
        <v>100</v>
      </c>
    </row>
    <row r="44" spans="1:6" ht="31.8" thickBot="1">
      <c r="A44" s="49" t="s">
        <v>41</v>
      </c>
      <c r="B44" s="9" t="s">
        <v>42</v>
      </c>
      <c r="C44" s="10"/>
      <c r="D44" s="38">
        <f t="shared" ref="D44:E46" si="2">SUM(D45)</f>
        <v>58140.1</v>
      </c>
      <c r="E44" s="35">
        <f t="shared" si="2"/>
        <v>58140.1</v>
      </c>
      <c r="F44" s="36">
        <f>F45</f>
        <v>100</v>
      </c>
    </row>
    <row r="45" spans="1:6" ht="47.4" thickBot="1">
      <c r="A45" s="50" t="s">
        <v>43</v>
      </c>
      <c r="B45" s="8" t="s">
        <v>44</v>
      </c>
      <c r="C45" s="11"/>
      <c r="D45" s="39">
        <f t="shared" si="2"/>
        <v>58140.1</v>
      </c>
      <c r="E45" s="35">
        <f t="shared" si="2"/>
        <v>58140.1</v>
      </c>
      <c r="F45" s="36">
        <f>F46</f>
        <v>100</v>
      </c>
    </row>
    <row r="46" spans="1:6" ht="31.8" thickBot="1">
      <c r="A46" s="50" t="s">
        <v>45</v>
      </c>
      <c r="B46" s="8" t="s">
        <v>46</v>
      </c>
      <c r="C46" s="11"/>
      <c r="D46" s="39">
        <f t="shared" si="2"/>
        <v>58140.1</v>
      </c>
      <c r="E46" s="35">
        <f t="shared" si="2"/>
        <v>58140.1</v>
      </c>
      <c r="F46" s="36">
        <f>F47</f>
        <v>100</v>
      </c>
    </row>
    <row r="47" spans="1:6" ht="31.8" thickBot="1">
      <c r="A47" s="49" t="s">
        <v>19</v>
      </c>
      <c r="B47" s="9"/>
      <c r="C47" s="10">
        <v>200</v>
      </c>
      <c r="D47" s="38">
        <v>58140.1</v>
      </c>
      <c r="E47" s="35">
        <v>58140.1</v>
      </c>
      <c r="F47" s="36">
        <f>E47/D47*100</f>
        <v>100</v>
      </c>
    </row>
    <row r="48" spans="1:6" ht="16.2" thickBot="1">
      <c r="A48" s="50" t="s">
        <v>194</v>
      </c>
      <c r="B48" s="9" t="s">
        <v>195</v>
      </c>
      <c r="C48" s="10"/>
      <c r="D48" s="38">
        <f t="shared" ref="D48:E50" si="3">D49</f>
        <v>19500</v>
      </c>
      <c r="E48" s="35">
        <f t="shared" si="3"/>
        <v>19499.400000000001</v>
      </c>
      <c r="F48" s="36">
        <f>F50</f>
        <v>99.996923076923082</v>
      </c>
    </row>
    <row r="49" spans="1:6" ht="63" thickBot="1">
      <c r="A49" s="50" t="s">
        <v>197</v>
      </c>
      <c r="B49" s="9" t="s">
        <v>196</v>
      </c>
      <c r="C49" s="10"/>
      <c r="D49" s="38">
        <f t="shared" si="3"/>
        <v>19500</v>
      </c>
      <c r="E49" s="35">
        <f t="shared" si="3"/>
        <v>19499.400000000001</v>
      </c>
      <c r="F49" s="36">
        <f>F50</f>
        <v>99.996923076923082</v>
      </c>
    </row>
    <row r="50" spans="1:6" ht="16.2" thickBot="1">
      <c r="A50" s="50" t="s">
        <v>194</v>
      </c>
      <c r="B50" s="9" t="s">
        <v>198</v>
      </c>
      <c r="C50" s="10"/>
      <c r="D50" s="38">
        <f t="shared" si="3"/>
        <v>19500</v>
      </c>
      <c r="E50" s="35">
        <f t="shared" si="3"/>
        <v>19499.400000000001</v>
      </c>
      <c r="F50" s="36">
        <f>F51</f>
        <v>99.996923076923082</v>
      </c>
    </row>
    <row r="51" spans="1:6" ht="31.8" thickBot="1">
      <c r="A51" s="49" t="s">
        <v>19</v>
      </c>
      <c r="B51" s="9"/>
      <c r="C51" s="10">
        <v>200</v>
      </c>
      <c r="D51" s="38">
        <v>19500</v>
      </c>
      <c r="E51" s="35">
        <v>19499.400000000001</v>
      </c>
      <c r="F51" s="36">
        <f>E51/D51*100</f>
        <v>99.996923076923082</v>
      </c>
    </row>
    <row r="52" spans="1:6" ht="47.4" thickBot="1">
      <c r="A52" s="15" t="s">
        <v>47</v>
      </c>
      <c r="B52" s="12" t="s">
        <v>48</v>
      </c>
      <c r="C52" s="10"/>
      <c r="D52" s="40">
        <f>SUM(D53+D68)</f>
        <v>5105700.8499999996</v>
      </c>
      <c r="E52" s="32">
        <f>SUM(E53+E68)</f>
        <v>5105676.05</v>
      </c>
      <c r="F52" s="33">
        <f>E52/D52*100</f>
        <v>99.999514268447598</v>
      </c>
    </row>
    <row r="53" spans="1:6" ht="47.4" thickBot="1">
      <c r="A53" s="29" t="s">
        <v>49</v>
      </c>
      <c r="B53" s="12" t="s">
        <v>50</v>
      </c>
      <c r="C53" s="10"/>
      <c r="D53" s="40">
        <f>SUM(D54+D58+D65)</f>
        <v>4855700.8499999996</v>
      </c>
      <c r="E53" s="32">
        <f>SUM(E54+E58+E65)</f>
        <v>4855700.29</v>
      </c>
      <c r="F53" s="33">
        <f>E53/D53*100</f>
        <v>99.999988467164343</v>
      </c>
    </row>
    <row r="54" spans="1:6" ht="16.2" thickBot="1">
      <c r="A54" s="50" t="s">
        <v>51</v>
      </c>
      <c r="B54" s="8" t="s">
        <v>52</v>
      </c>
      <c r="C54" s="10"/>
      <c r="D54" s="39">
        <f>SUM(D55)</f>
        <v>2948572.33</v>
      </c>
      <c r="E54" s="35">
        <f>SUM(E55)</f>
        <v>2948572.33</v>
      </c>
      <c r="F54" s="36">
        <f>F55</f>
        <v>100</v>
      </c>
    </row>
    <row r="55" spans="1:6" ht="47.4" thickBot="1">
      <c r="A55" s="50" t="s">
        <v>138</v>
      </c>
      <c r="B55" s="8" t="s">
        <v>53</v>
      </c>
      <c r="C55" s="8"/>
      <c r="D55" s="39">
        <f>D56+D57</f>
        <v>2948572.33</v>
      </c>
      <c r="E55" s="35">
        <f>E56+E57</f>
        <v>2948572.33</v>
      </c>
      <c r="F55" s="36">
        <f>F56</f>
        <v>100</v>
      </c>
    </row>
    <row r="56" spans="1:6" ht="31.8" thickBot="1">
      <c r="A56" s="49" t="s">
        <v>19</v>
      </c>
      <c r="B56" s="9" t="s">
        <v>20</v>
      </c>
      <c r="C56" s="10">
        <v>200</v>
      </c>
      <c r="D56" s="38">
        <v>2946755.89</v>
      </c>
      <c r="E56" s="35">
        <v>2946755.89</v>
      </c>
      <c r="F56" s="36">
        <f>E56/D56*100</f>
        <v>100</v>
      </c>
    </row>
    <row r="57" spans="1:6" ht="16.2" thickBot="1">
      <c r="A57" s="49" t="s">
        <v>60</v>
      </c>
      <c r="B57" s="9"/>
      <c r="C57" s="10">
        <v>800</v>
      </c>
      <c r="D57" s="38">
        <v>1816.44</v>
      </c>
      <c r="E57" s="35">
        <v>1816.44</v>
      </c>
      <c r="F57" s="36">
        <v>100</v>
      </c>
    </row>
    <row r="58" spans="1:6" ht="16.2" thickBot="1">
      <c r="A58" s="50" t="s">
        <v>54</v>
      </c>
      <c r="B58" s="8" t="s">
        <v>55</v>
      </c>
      <c r="C58" s="11"/>
      <c r="D58" s="39">
        <f>SUM(D59+D62+D63)</f>
        <v>1795959.94</v>
      </c>
      <c r="E58" s="35">
        <f>E59+E61+E63</f>
        <v>1795959.38</v>
      </c>
      <c r="F58" s="36">
        <f>E58/D58*100</f>
        <v>99.999968818903611</v>
      </c>
    </row>
    <row r="59" spans="1:6" ht="47.4" thickBot="1">
      <c r="A59" s="50" t="s">
        <v>139</v>
      </c>
      <c r="B59" s="8" t="s">
        <v>56</v>
      </c>
      <c r="C59" s="11"/>
      <c r="D59" s="39">
        <f>SUM(D60)</f>
        <v>1468370.5</v>
      </c>
      <c r="E59" s="35">
        <f>SUM(E60)</f>
        <v>1468370.5</v>
      </c>
      <c r="F59" s="36">
        <f>F60</f>
        <v>100</v>
      </c>
    </row>
    <row r="60" spans="1:6" ht="31.8" thickBot="1">
      <c r="A60" s="49" t="s">
        <v>19</v>
      </c>
      <c r="B60" s="10"/>
      <c r="C60" s="10">
        <v>200</v>
      </c>
      <c r="D60" s="38">
        <v>1468370.5</v>
      </c>
      <c r="E60" s="35">
        <v>1468370.5</v>
      </c>
      <c r="F60" s="36">
        <f>E60/D60*100</f>
        <v>100</v>
      </c>
    </row>
    <row r="61" spans="1:6" ht="63" thickBot="1">
      <c r="A61" s="49" t="s">
        <v>164</v>
      </c>
      <c r="B61" s="10" t="s">
        <v>163</v>
      </c>
      <c r="C61" s="10"/>
      <c r="D61" s="38">
        <f>D62</f>
        <v>189608.44</v>
      </c>
      <c r="E61" s="35">
        <v>189608.44</v>
      </c>
      <c r="F61" s="36">
        <f>F62</f>
        <v>100</v>
      </c>
    </row>
    <row r="62" spans="1:6" ht="31.8" thickBot="1">
      <c r="A62" s="49" t="s">
        <v>19</v>
      </c>
      <c r="B62" s="10"/>
      <c r="C62" s="10">
        <v>200</v>
      </c>
      <c r="D62" s="38">
        <v>189608.44</v>
      </c>
      <c r="E62" s="35">
        <v>189608.44</v>
      </c>
      <c r="F62" s="36">
        <f>E62/D62*100</f>
        <v>100</v>
      </c>
    </row>
    <row r="63" spans="1:6" ht="47.4" thickBot="1">
      <c r="A63" s="49" t="s">
        <v>162</v>
      </c>
      <c r="B63" s="10" t="s">
        <v>165</v>
      </c>
      <c r="C63" s="10"/>
      <c r="D63" s="38">
        <f>D64</f>
        <v>137981</v>
      </c>
      <c r="E63" s="35">
        <f>E64</f>
        <v>137980.44</v>
      </c>
      <c r="F63" s="36">
        <f>F64</f>
        <v>99.999594147020247</v>
      </c>
    </row>
    <row r="64" spans="1:6" ht="31.8" thickBot="1">
      <c r="A64" s="49" t="s">
        <v>19</v>
      </c>
      <c r="B64" s="10"/>
      <c r="C64" s="10">
        <v>200</v>
      </c>
      <c r="D64" s="38">
        <v>137981</v>
      </c>
      <c r="E64" s="35">
        <v>137980.44</v>
      </c>
      <c r="F64" s="36">
        <f>E64/D64*100</f>
        <v>99.999594147020247</v>
      </c>
    </row>
    <row r="65" spans="1:6" ht="31.8" thickBot="1">
      <c r="A65" s="50" t="s">
        <v>57</v>
      </c>
      <c r="B65" s="8" t="s">
        <v>58</v>
      </c>
      <c r="C65" s="11"/>
      <c r="D65" s="39">
        <f>SUM(D66)</f>
        <v>111168.58</v>
      </c>
      <c r="E65" s="35">
        <f>E66</f>
        <v>111168.58</v>
      </c>
      <c r="F65" s="36">
        <f>F66</f>
        <v>100</v>
      </c>
    </row>
    <row r="66" spans="1:6" ht="47.4" thickBot="1">
      <c r="A66" s="50" t="s">
        <v>140</v>
      </c>
      <c r="B66" s="8" t="s">
        <v>59</v>
      </c>
      <c r="C66" s="11"/>
      <c r="D66" s="39">
        <f>SUM(D67)</f>
        <v>111168.58</v>
      </c>
      <c r="E66" s="35">
        <f>E67</f>
        <v>111168.58</v>
      </c>
      <c r="F66" s="36">
        <f>F67</f>
        <v>100</v>
      </c>
    </row>
    <row r="67" spans="1:6" ht="31.8" thickBot="1">
      <c r="A67" s="49" t="s">
        <v>19</v>
      </c>
      <c r="B67" s="10"/>
      <c r="C67" s="10">
        <v>200</v>
      </c>
      <c r="D67" s="38">
        <v>111168.58</v>
      </c>
      <c r="E67" s="35">
        <v>111168.58</v>
      </c>
      <c r="F67" s="36">
        <f>E67/D67*100</f>
        <v>100</v>
      </c>
    </row>
    <row r="68" spans="1:6" ht="31.8" thickBot="1">
      <c r="A68" s="29" t="s">
        <v>183</v>
      </c>
      <c r="B68" s="13" t="s">
        <v>182</v>
      </c>
      <c r="C68" s="42"/>
      <c r="D68" s="40">
        <v>250000</v>
      </c>
      <c r="E68" s="32">
        <f t="shared" ref="E68:F70" si="4">E69</f>
        <v>249975.76</v>
      </c>
      <c r="F68" s="33">
        <f t="shared" si="4"/>
        <v>99.990304000000009</v>
      </c>
    </row>
    <row r="69" spans="1:6" ht="31.8" thickBot="1">
      <c r="A69" s="50" t="s">
        <v>184</v>
      </c>
      <c r="B69" s="11" t="s">
        <v>185</v>
      </c>
      <c r="C69" s="10"/>
      <c r="D69" s="39">
        <v>250000</v>
      </c>
      <c r="E69" s="35">
        <f t="shared" si="4"/>
        <v>249975.76</v>
      </c>
      <c r="F69" s="36">
        <f t="shared" si="4"/>
        <v>99.990304000000009</v>
      </c>
    </row>
    <row r="70" spans="1:6" ht="47.4" thickBot="1">
      <c r="A70" s="50" t="s">
        <v>186</v>
      </c>
      <c r="B70" s="11" t="s">
        <v>187</v>
      </c>
      <c r="C70" s="10"/>
      <c r="D70" s="39">
        <v>250000</v>
      </c>
      <c r="E70" s="35">
        <f t="shared" si="4"/>
        <v>249975.76</v>
      </c>
      <c r="F70" s="36">
        <f t="shared" si="4"/>
        <v>99.990304000000009</v>
      </c>
    </row>
    <row r="71" spans="1:6" ht="16.2" thickBot="1">
      <c r="A71" s="49" t="s">
        <v>60</v>
      </c>
      <c r="B71" s="10"/>
      <c r="C71" s="10">
        <v>800</v>
      </c>
      <c r="D71" s="39">
        <v>250000</v>
      </c>
      <c r="E71" s="35">
        <v>249975.76</v>
      </c>
      <c r="F71" s="36">
        <f>E71/D71*100</f>
        <v>99.990304000000009</v>
      </c>
    </row>
    <row r="72" spans="1:6" ht="47.4" thickBot="1">
      <c r="A72" s="29" t="s">
        <v>61</v>
      </c>
      <c r="B72" s="12" t="s">
        <v>62</v>
      </c>
      <c r="C72" s="10"/>
      <c r="D72" s="40">
        <f>SUM(D73)</f>
        <v>160154.66999999998</v>
      </c>
      <c r="E72" s="32">
        <f>E74+E77+E80</f>
        <v>160154.66999999998</v>
      </c>
      <c r="F72" s="33">
        <f>E72/D72*100</f>
        <v>100</v>
      </c>
    </row>
    <row r="73" spans="1:6" ht="47.4" thickBot="1">
      <c r="A73" s="29" t="s">
        <v>63</v>
      </c>
      <c r="B73" s="8" t="s">
        <v>64</v>
      </c>
      <c r="C73" s="10"/>
      <c r="D73" s="39">
        <f>SUM(D74+D77+D80)</f>
        <v>160154.66999999998</v>
      </c>
      <c r="E73" s="35">
        <f>E74+E77+E80</f>
        <v>160154.66999999998</v>
      </c>
      <c r="F73" s="36">
        <f>E73/D73*100</f>
        <v>100</v>
      </c>
    </row>
    <row r="74" spans="1:6" ht="31.8" thickBot="1">
      <c r="A74" s="50" t="s">
        <v>65</v>
      </c>
      <c r="B74" s="8" t="s">
        <v>66</v>
      </c>
      <c r="C74" s="10"/>
      <c r="D74" s="39">
        <f>SUM(D75)</f>
        <v>10300</v>
      </c>
      <c r="E74" s="35">
        <f>SUM(E75)</f>
        <v>10300</v>
      </c>
      <c r="F74" s="36">
        <f>F75</f>
        <v>100</v>
      </c>
    </row>
    <row r="75" spans="1:6" ht="16.2" thickBot="1">
      <c r="A75" s="50" t="s">
        <v>67</v>
      </c>
      <c r="B75" s="8" t="s">
        <v>68</v>
      </c>
      <c r="C75" s="10"/>
      <c r="D75" s="39">
        <f>SUM(D76)</f>
        <v>10300</v>
      </c>
      <c r="E75" s="35">
        <f>SUM(E76)</f>
        <v>10300</v>
      </c>
      <c r="F75" s="36">
        <f>F76</f>
        <v>100</v>
      </c>
    </row>
    <row r="76" spans="1:6" ht="31.8" thickBot="1">
      <c r="A76" s="49" t="s">
        <v>19</v>
      </c>
      <c r="B76" s="10"/>
      <c r="C76" s="10">
        <v>200</v>
      </c>
      <c r="D76" s="38">
        <v>10300</v>
      </c>
      <c r="E76" s="35">
        <v>10300</v>
      </c>
      <c r="F76" s="36">
        <f>E76/D76*100</f>
        <v>100</v>
      </c>
    </row>
    <row r="77" spans="1:6" ht="31.8" thickBot="1">
      <c r="A77" s="50" t="s">
        <v>69</v>
      </c>
      <c r="B77" s="8" t="s">
        <v>70</v>
      </c>
      <c r="C77" s="11"/>
      <c r="D77" s="39">
        <f>SUM(D78)</f>
        <v>25763</v>
      </c>
      <c r="E77" s="35">
        <f>E78</f>
        <v>25763</v>
      </c>
      <c r="F77" s="36">
        <f>F78</f>
        <v>100</v>
      </c>
    </row>
    <row r="78" spans="1:6" ht="31.8" thickBot="1">
      <c r="A78" s="50" t="s">
        <v>71</v>
      </c>
      <c r="B78" s="8" t="s">
        <v>72</v>
      </c>
      <c r="C78" s="11"/>
      <c r="D78" s="39">
        <f>SUM(D79)</f>
        <v>25763</v>
      </c>
      <c r="E78" s="35">
        <f>E79</f>
        <v>25763</v>
      </c>
      <c r="F78" s="36">
        <f>F79</f>
        <v>100</v>
      </c>
    </row>
    <row r="79" spans="1:6" ht="31.8" thickBot="1">
      <c r="A79" s="49" t="s">
        <v>19</v>
      </c>
      <c r="B79" s="9"/>
      <c r="C79" s="10">
        <v>200</v>
      </c>
      <c r="D79" s="38">
        <v>25763</v>
      </c>
      <c r="E79" s="35">
        <v>25763</v>
      </c>
      <c r="F79" s="36">
        <f>E79/D79*100</f>
        <v>100</v>
      </c>
    </row>
    <row r="80" spans="1:6" ht="31.8" thickBot="1">
      <c r="A80" s="50" t="s">
        <v>73</v>
      </c>
      <c r="B80" s="8" t="s">
        <v>74</v>
      </c>
      <c r="C80" s="11"/>
      <c r="D80" s="39">
        <f>SUM(D81)</f>
        <v>124091.67</v>
      </c>
      <c r="E80" s="35">
        <f>SUM(E81)</f>
        <v>124091.67</v>
      </c>
      <c r="F80" s="36">
        <f>F81</f>
        <v>100</v>
      </c>
    </row>
    <row r="81" spans="1:6" ht="31.8" thickBot="1">
      <c r="A81" s="50" t="s">
        <v>71</v>
      </c>
      <c r="B81" s="8" t="s">
        <v>75</v>
      </c>
      <c r="C81" s="11"/>
      <c r="D81" s="39">
        <f>SUM(D82)</f>
        <v>124091.67</v>
      </c>
      <c r="E81" s="35">
        <f>SUM(E82)</f>
        <v>124091.67</v>
      </c>
      <c r="F81" s="36">
        <f>F82</f>
        <v>100</v>
      </c>
    </row>
    <row r="82" spans="1:6" ht="31.8" thickBot="1">
      <c r="A82" s="49" t="s">
        <v>19</v>
      </c>
      <c r="B82" s="10"/>
      <c r="C82" s="10">
        <v>200</v>
      </c>
      <c r="D82" s="38">
        <v>124091.67</v>
      </c>
      <c r="E82" s="35">
        <v>124091.67</v>
      </c>
      <c r="F82" s="36">
        <f>E82/E82*100</f>
        <v>100</v>
      </c>
    </row>
    <row r="83" spans="1:6" ht="47.4" thickBot="1">
      <c r="A83" s="15" t="s">
        <v>76</v>
      </c>
      <c r="B83" s="12" t="s">
        <v>77</v>
      </c>
      <c r="C83" s="13"/>
      <c r="D83" s="40">
        <f>SUM(D84+D94)</f>
        <v>4899338.97</v>
      </c>
      <c r="E83" s="32">
        <f>E84+E97</f>
        <v>4199526.32</v>
      </c>
      <c r="F83" s="33">
        <f>E83/D83*100</f>
        <v>85.71618223835614</v>
      </c>
    </row>
    <row r="84" spans="1:6" ht="78.599999999999994" thickBot="1">
      <c r="A84" s="29" t="s">
        <v>141</v>
      </c>
      <c r="B84" s="12" t="s">
        <v>78</v>
      </c>
      <c r="C84" s="10"/>
      <c r="D84" s="39">
        <f>SUM(D85)</f>
        <v>4886972.97</v>
      </c>
      <c r="E84" s="35">
        <f>SUM(E85)</f>
        <v>4187160.3200000003</v>
      </c>
      <c r="F84" s="36">
        <f>F85</f>
        <v>85.680038455379474</v>
      </c>
    </row>
    <row r="85" spans="1:6" ht="94.2" thickBot="1">
      <c r="A85" s="16" t="s">
        <v>79</v>
      </c>
      <c r="B85" s="8" t="s">
        <v>80</v>
      </c>
      <c r="C85" s="11"/>
      <c r="D85" s="39">
        <f>SUM(D86+D88+D90+D92)</f>
        <v>4886972.97</v>
      </c>
      <c r="E85" s="35">
        <f>E86+E88+E90+E92</f>
        <v>4187160.3200000003</v>
      </c>
      <c r="F85" s="36">
        <f>E85/D85*100</f>
        <v>85.680038455379474</v>
      </c>
    </row>
    <row r="86" spans="1:6" ht="78.599999999999994" thickBot="1">
      <c r="A86" s="50" t="s">
        <v>142</v>
      </c>
      <c r="B86" s="8" t="s">
        <v>81</v>
      </c>
      <c r="C86" s="11"/>
      <c r="D86" s="39">
        <f>SUM(D87)</f>
        <v>2068847.71</v>
      </c>
      <c r="E86" s="35">
        <f>SUM(E87)</f>
        <v>1635101.83</v>
      </c>
      <c r="F86" s="36">
        <f>F87</f>
        <v>79.03442201649537</v>
      </c>
    </row>
    <row r="87" spans="1:6" ht="31.8" thickBot="1">
      <c r="A87" s="49" t="s">
        <v>19</v>
      </c>
      <c r="B87" s="8"/>
      <c r="C87" s="10">
        <v>200</v>
      </c>
      <c r="D87" s="38">
        <v>2068847.71</v>
      </c>
      <c r="E87" s="35">
        <v>1635101.83</v>
      </c>
      <c r="F87" s="36">
        <f>E87/D87*100</f>
        <v>79.03442201649537</v>
      </c>
    </row>
    <row r="88" spans="1:6" ht="31.8" thickBot="1">
      <c r="A88" s="50" t="s">
        <v>82</v>
      </c>
      <c r="B88" s="8" t="s">
        <v>83</v>
      </c>
      <c r="C88" s="11"/>
      <c r="D88" s="39">
        <f>SUM(D89)</f>
        <v>982240</v>
      </c>
      <c r="E88" s="35">
        <f>E89</f>
        <v>732126.87</v>
      </c>
      <c r="F88" s="36">
        <f>F89</f>
        <v>74.536454430689034</v>
      </c>
    </row>
    <row r="89" spans="1:6" ht="31.8" thickBot="1">
      <c r="A89" s="49" t="s">
        <v>19</v>
      </c>
      <c r="B89" s="8"/>
      <c r="C89" s="11">
        <v>200</v>
      </c>
      <c r="D89" s="39">
        <v>982240</v>
      </c>
      <c r="E89" s="35">
        <v>732126.87</v>
      </c>
      <c r="F89" s="36">
        <f>E89/D89*100</f>
        <v>74.536454430689034</v>
      </c>
    </row>
    <row r="90" spans="1:6" ht="31.8" thickBot="1">
      <c r="A90" s="50" t="s">
        <v>178</v>
      </c>
      <c r="B90" s="8" t="s">
        <v>177</v>
      </c>
      <c r="C90" s="11"/>
      <c r="D90" s="39">
        <v>91794.26</v>
      </c>
      <c r="E90" s="35">
        <f>E91</f>
        <v>90996.58</v>
      </c>
      <c r="F90" s="36">
        <f>F91</f>
        <v>99.13101320278632</v>
      </c>
    </row>
    <row r="91" spans="1:6" ht="31.8" thickBot="1">
      <c r="A91" s="49" t="s">
        <v>19</v>
      </c>
      <c r="B91" s="8"/>
      <c r="C91" s="11">
        <v>200</v>
      </c>
      <c r="D91" s="39">
        <v>91794.26</v>
      </c>
      <c r="E91" s="35">
        <v>90996.58</v>
      </c>
      <c r="F91" s="36">
        <f>E91/D91*100</f>
        <v>99.13101320278632</v>
      </c>
    </row>
    <row r="92" spans="1:6" ht="31.8" thickBot="1">
      <c r="A92" s="50" t="s">
        <v>84</v>
      </c>
      <c r="B92" s="8" t="s">
        <v>85</v>
      </c>
      <c r="C92" s="11"/>
      <c r="D92" s="39">
        <v>1744091</v>
      </c>
      <c r="E92" s="35">
        <f>E93</f>
        <v>1728935.04</v>
      </c>
      <c r="F92" s="36">
        <f>F93</f>
        <v>99.13101093922279</v>
      </c>
    </row>
    <row r="93" spans="1:6" ht="31.8" thickBot="1">
      <c r="A93" s="49" t="s">
        <v>19</v>
      </c>
      <c r="B93" s="9"/>
      <c r="C93" s="10">
        <v>200</v>
      </c>
      <c r="D93" s="38">
        <v>1744091</v>
      </c>
      <c r="E93" s="35">
        <v>1728935.04</v>
      </c>
      <c r="F93" s="36">
        <f>E93/D93*100</f>
        <v>99.13101093922279</v>
      </c>
    </row>
    <row r="94" spans="1:6" ht="15.75" customHeight="1">
      <c r="A94" s="59" t="s">
        <v>144</v>
      </c>
      <c r="B94" s="63" t="s">
        <v>86</v>
      </c>
      <c r="C94" s="65"/>
      <c r="D94" s="61">
        <f>SUM(D96)</f>
        <v>12366</v>
      </c>
      <c r="E94" s="55">
        <f>E96</f>
        <v>12366</v>
      </c>
      <c r="F94" s="57">
        <f>F96</f>
        <v>100</v>
      </c>
    </row>
    <row r="95" spans="1:6" ht="30" customHeight="1" thickBot="1">
      <c r="A95" s="60"/>
      <c r="B95" s="64"/>
      <c r="C95" s="66"/>
      <c r="D95" s="62"/>
      <c r="E95" s="56"/>
      <c r="F95" s="58"/>
    </row>
    <row r="96" spans="1:6" ht="16.2" thickBot="1">
      <c r="A96" s="50" t="s">
        <v>87</v>
      </c>
      <c r="B96" s="8" t="s">
        <v>88</v>
      </c>
      <c r="C96" s="11"/>
      <c r="D96" s="39">
        <f>SUM(D97)</f>
        <v>12366</v>
      </c>
      <c r="E96" s="35">
        <f>E97</f>
        <v>12366</v>
      </c>
      <c r="F96" s="36">
        <f>F97</f>
        <v>100</v>
      </c>
    </row>
    <row r="97" spans="1:6" ht="47.4" thickBot="1">
      <c r="A97" s="16" t="s">
        <v>137</v>
      </c>
      <c r="B97" s="8" t="s">
        <v>89</v>
      </c>
      <c r="C97" s="11"/>
      <c r="D97" s="39">
        <f>D98</f>
        <v>12366</v>
      </c>
      <c r="E97" s="35">
        <f>E98</f>
        <v>12366</v>
      </c>
      <c r="F97" s="36">
        <f>F98</f>
        <v>100</v>
      </c>
    </row>
    <row r="98" spans="1:6" ht="31.8" thickBot="1">
      <c r="A98" s="49" t="s">
        <v>19</v>
      </c>
      <c r="B98" s="8"/>
      <c r="C98" s="11">
        <v>200</v>
      </c>
      <c r="D98" s="39">
        <v>12366</v>
      </c>
      <c r="E98" s="35">
        <v>12366</v>
      </c>
      <c r="F98" s="36">
        <f>E98/D98*100</f>
        <v>100</v>
      </c>
    </row>
    <row r="99" spans="1:6" ht="63" thickBot="1">
      <c r="A99" s="29" t="s">
        <v>90</v>
      </c>
      <c r="B99" s="12" t="s">
        <v>91</v>
      </c>
      <c r="C99" s="13"/>
      <c r="D99" s="40">
        <f>SUM(D100+D119)</f>
        <v>2026513.92</v>
      </c>
      <c r="E99" s="32">
        <f>SUM(E100+E119)</f>
        <v>2011275.28</v>
      </c>
      <c r="F99" s="33">
        <f>E99/D99*100</f>
        <v>99.248036746769557</v>
      </c>
    </row>
    <row r="100" spans="1:6" ht="47.4" thickBot="1">
      <c r="A100" s="50" t="s">
        <v>92</v>
      </c>
      <c r="B100" s="8" t="s">
        <v>93</v>
      </c>
      <c r="C100" s="13"/>
      <c r="D100" s="39">
        <f>SUM(D101+D105+D110)</f>
        <v>1459439</v>
      </c>
      <c r="E100" s="35">
        <f>SUM(E101+E105+E110)</f>
        <v>1459439</v>
      </c>
      <c r="F100" s="36">
        <f>E100/D100*100</f>
        <v>100</v>
      </c>
    </row>
    <row r="101" spans="1:6" ht="31.8" thickBot="1">
      <c r="A101" s="50" t="s">
        <v>94</v>
      </c>
      <c r="B101" s="8" t="s">
        <v>95</v>
      </c>
      <c r="C101" s="13"/>
      <c r="D101" s="39">
        <f>SUM(D102)</f>
        <v>27000</v>
      </c>
      <c r="E101" s="35">
        <f>SUM(E102)</f>
        <v>27000</v>
      </c>
      <c r="F101" s="36">
        <f>F102</f>
        <v>100</v>
      </c>
    </row>
    <row r="102" spans="1:6" ht="31.8" thickBot="1">
      <c r="A102" s="50" t="s">
        <v>96</v>
      </c>
      <c r="B102" s="8" t="s">
        <v>97</v>
      </c>
      <c r="C102" s="13"/>
      <c r="D102" s="39">
        <f>SUM(D103+D104)</f>
        <v>27000</v>
      </c>
      <c r="E102" s="35">
        <v>27000</v>
      </c>
      <c r="F102" s="36">
        <f>E102/D102*100</f>
        <v>100</v>
      </c>
    </row>
    <row r="103" spans="1:6" ht="31.8" thickBot="1">
      <c r="A103" s="49" t="s">
        <v>19</v>
      </c>
      <c r="B103" s="8"/>
      <c r="C103" s="10">
        <v>200</v>
      </c>
      <c r="D103" s="38">
        <v>7000</v>
      </c>
      <c r="E103" s="35">
        <v>7000</v>
      </c>
      <c r="F103" s="36">
        <f>E103/D103*100</f>
        <v>100</v>
      </c>
    </row>
    <row r="104" spans="1:6" ht="16.2" thickBot="1">
      <c r="A104" s="49" t="s">
        <v>60</v>
      </c>
      <c r="B104" s="8"/>
      <c r="C104" s="10">
        <v>800</v>
      </c>
      <c r="D104" s="38">
        <v>20000</v>
      </c>
      <c r="E104" s="35">
        <v>20000</v>
      </c>
      <c r="F104" s="36">
        <v>100</v>
      </c>
    </row>
    <row r="105" spans="1:6" ht="63" thickBot="1">
      <c r="A105" s="50" t="s">
        <v>98</v>
      </c>
      <c r="B105" s="8" t="s">
        <v>99</v>
      </c>
      <c r="C105" s="13"/>
      <c r="D105" s="39">
        <f>SUM(D106+D108)</f>
        <v>292919</v>
      </c>
      <c r="E105" s="35">
        <f>SUM(E106+E108)</f>
        <v>292919</v>
      </c>
      <c r="F105" s="36">
        <f>E105/D105*100</f>
        <v>100</v>
      </c>
    </row>
    <row r="106" spans="1:6" ht="31.8" thickBot="1">
      <c r="A106" s="16" t="s">
        <v>100</v>
      </c>
      <c r="B106" s="8" t="s">
        <v>101</v>
      </c>
      <c r="C106" s="8"/>
      <c r="D106" s="39">
        <f>SUM(D107)</f>
        <v>95920</v>
      </c>
      <c r="E106" s="35">
        <f>SUM(E107)</f>
        <v>95920</v>
      </c>
      <c r="F106" s="36">
        <v>95.5</v>
      </c>
    </row>
    <row r="107" spans="1:6" ht="31.8" thickBot="1">
      <c r="A107" s="49" t="s">
        <v>19</v>
      </c>
      <c r="B107" s="9"/>
      <c r="C107" s="9">
        <v>200</v>
      </c>
      <c r="D107" s="38">
        <v>95920</v>
      </c>
      <c r="E107" s="35">
        <v>95920</v>
      </c>
      <c r="F107" s="36">
        <f>E107/D107*100</f>
        <v>100</v>
      </c>
    </row>
    <row r="108" spans="1:6" ht="31.8" thickBot="1">
      <c r="A108" s="50" t="s">
        <v>102</v>
      </c>
      <c r="B108" s="8" t="s">
        <v>103</v>
      </c>
      <c r="C108" s="8"/>
      <c r="D108" s="39">
        <f>SUM(D109)</f>
        <v>196999</v>
      </c>
      <c r="E108" s="35">
        <f>SUM(E109)</f>
        <v>196999</v>
      </c>
      <c r="F108" s="36">
        <f>F109</f>
        <v>100</v>
      </c>
    </row>
    <row r="109" spans="1:6" ht="31.8" thickBot="1">
      <c r="A109" s="49" t="s">
        <v>19</v>
      </c>
      <c r="B109" s="9"/>
      <c r="C109" s="9">
        <v>200</v>
      </c>
      <c r="D109" s="38">
        <v>196999</v>
      </c>
      <c r="E109" s="35">
        <v>196999</v>
      </c>
      <c r="F109" s="36">
        <f>E109/D109*100</f>
        <v>100</v>
      </c>
    </row>
    <row r="110" spans="1:6" ht="47.4" thickBot="1">
      <c r="A110" s="50" t="s">
        <v>104</v>
      </c>
      <c r="B110" s="8" t="s">
        <v>105</v>
      </c>
      <c r="C110" s="8"/>
      <c r="D110" s="39">
        <f>SUM(D117+D115+D113+D111)</f>
        <v>1139520</v>
      </c>
      <c r="E110" s="35">
        <f>SUM(E111+E113+E115+E117)</f>
        <v>1139520</v>
      </c>
      <c r="F110" s="36">
        <f>E110/D110*100</f>
        <v>100</v>
      </c>
    </row>
    <row r="111" spans="1:6" ht="31.8" thickBot="1">
      <c r="A111" s="50" t="s">
        <v>106</v>
      </c>
      <c r="B111" s="8" t="s">
        <v>107</v>
      </c>
      <c r="C111" s="8"/>
      <c r="D111" s="39">
        <v>65520</v>
      </c>
      <c r="E111" s="35">
        <f>SUM(E112)</f>
        <v>65520</v>
      </c>
      <c r="F111" s="36">
        <f>F112</f>
        <v>100</v>
      </c>
    </row>
    <row r="112" spans="1:6" ht="16.2" thickBot="1">
      <c r="A112" s="49" t="s">
        <v>108</v>
      </c>
      <c r="B112" s="8"/>
      <c r="C112" s="9">
        <v>500</v>
      </c>
      <c r="D112" s="38">
        <v>65520</v>
      </c>
      <c r="E112" s="35">
        <v>65520</v>
      </c>
      <c r="F112" s="36">
        <f>E112/D112*100</f>
        <v>100</v>
      </c>
    </row>
    <row r="113" spans="1:6" ht="31.8" thickBot="1">
      <c r="A113" s="50" t="s">
        <v>109</v>
      </c>
      <c r="B113" s="8" t="s">
        <v>110</v>
      </c>
      <c r="C113" s="8"/>
      <c r="D113" s="39">
        <v>100000</v>
      </c>
      <c r="E113" s="35">
        <f>SUM(E114)</f>
        <v>100000</v>
      </c>
      <c r="F113" s="36">
        <f>F114</f>
        <v>100</v>
      </c>
    </row>
    <row r="114" spans="1:6" ht="16.2" thickBot="1">
      <c r="A114" s="49" t="s">
        <v>108</v>
      </c>
      <c r="B114" s="8"/>
      <c r="C114" s="9">
        <v>500</v>
      </c>
      <c r="D114" s="38">
        <v>100000</v>
      </c>
      <c r="E114" s="35">
        <v>100000</v>
      </c>
      <c r="F114" s="36">
        <f>E114/D114*100</f>
        <v>100</v>
      </c>
    </row>
    <row r="115" spans="1:6" ht="47.4" thickBot="1">
      <c r="A115" s="50" t="s">
        <v>111</v>
      </c>
      <c r="B115" s="8" t="s">
        <v>112</v>
      </c>
      <c r="C115" s="9"/>
      <c r="D115" s="39">
        <v>65000</v>
      </c>
      <c r="E115" s="35">
        <f>SUM(E116)</f>
        <v>65000</v>
      </c>
      <c r="F115" s="36">
        <f>F116</f>
        <v>100</v>
      </c>
    </row>
    <row r="116" spans="1:6" ht="16.2" thickBot="1">
      <c r="A116" s="49" t="s">
        <v>108</v>
      </c>
      <c r="B116" s="8"/>
      <c r="C116" s="9">
        <v>500</v>
      </c>
      <c r="D116" s="38">
        <v>65000</v>
      </c>
      <c r="E116" s="35">
        <v>65000</v>
      </c>
      <c r="F116" s="36">
        <f>E116/D116*100</f>
        <v>100</v>
      </c>
    </row>
    <row r="117" spans="1:6" ht="31.8" thickBot="1">
      <c r="A117" s="50" t="s">
        <v>113</v>
      </c>
      <c r="B117" s="8" t="s">
        <v>114</v>
      </c>
      <c r="C117" s="9"/>
      <c r="D117" s="39">
        <v>909000</v>
      </c>
      <c r="E117" s="35">
        <f>SUM(E118)</f>
        <v>909000</v>
      </c>
      <c r="F117" s="36">
        <f>F118</f>
        <v>100</v>
      </c>
    </row>
    <row r="118" spans="1:6" ht="16.2" thickBot="1">
      <c r="A118" s="49" t="s">
        <v>108</v>
      </c>
      <c r="B118" s="8"/>
      <c r="C118" s="9">
        <v>500</v>
      </c>
      <c r="D118" s="38">
        <v>909000</v>
      </c>
      <c r="E118" s="35">
        <v>909000</v>
      </c>
      <c r="F118" s="36">
        <f>E118/D118*100</f>
        <v>100</v>
      </c>
    </row>
    <row r="119" spans="1:6" ht="47.4" thickBot="1">
      <c r="A119" s="29" t="s">
        <v>143</v>
      </c>
      <c r="B119" s="8" t="s">
        <v>115</v>
      </c>
      <c r="C119" s="8"/>
      <c r="D119" s="39">
        <f>SUM(D120)</f>
        <v>567074.91999999993</v>
      </c>
      <c r="E119" s="35">
        <f>SUM(E120)</f>
        <v>551836.28</v>
      </c>
      <c r="F119" s="36">
        <f>F120</f>
        <v>97.312764246389193</v>
      </c>
    </row>
    <row r="120" spans="1:6" ht="31.8" thickBot="1">
      <c r="A120" s="50" t="s">
        <v>116</v>
      </c>
      <c r="B120" s="8" t="s">
        <v>117</v>
      </c>
      <c r="C120" s="8"/>
      <c r="D120" s="39">
        <f>SUM(D121+D124+D126)</f>
        <v>567074.91999999993</v>
      </c>
      <c r="E120" s="35">
        <f>SUM(E121+E124+E126)</f>
        <v>551836.28</v>
      </c>
      <c r="F120" s="36">
        <f>E120/D120*100</f>
        <v>97.312764246389193</v>
      </c>
    </row>
    <row r="121" spans="1:6" ht="47.4" thickBot="1">
      <c r="A121" s="16" t="s">
        <v>35</v>
      </c>
      <c r="B121" s="8" t="s">
        <v>118</v>
      </c>
      <c r="C121" s="8"/>
      <c r="D121" s="39">
        <f>SUM(D122:D123)</f>
        <v>291408.81</v>
      </c>
      <c r="E121" s="35">
        <f>SUM(E122+E123)</f>
        <v>291408.81</v>
      </c>
      <c r="F121" s="36">
        <f>E121/D121*100</f>
        <v>100</v>
      </c>
    </row>
    <row r="122" spans="1:6" ht="31.8" thickBot="1">
      <c r="A122" s="49" t="s">
        <v>19</v>
      </c>
      <c r="B122" s="8"/>
      <c r="C122" s="9">
        <v>200</v>
      </c>
      <c r="D122" s="38">
        <v>52458.81</v>
      </c>
      <c r="E122" s="35">
        <v>52458.81</v>
      </c>
      <c r="F122" s="36">
        <f>E122/D122*100</f>
        <v>100</v>
      </c>
    </row>
    <row r="123" spans="1:6" ht="16.2" thickBot="1">
      <c r="A123" s="49" t="s">
        <v>60</v>
      </c>
      <c r="B123" s="9"/>
      <c r="C123" s="9">
        <v>800</v>
      </c>
      <c r="D123" s="38">
        <v>238950</v>
      </c>
      <c r="E123" s="35">
        <v>238950</v>
      </c>
      <c r="F123" s="36">
        <f>E123/D123*100</f>
        <v>100</v>
      </c>
    </row>
    <row r="124" spans="1:6" ht="47.4" thickBot="1">
      <c r="A124" s="16" t="s">
        <v>119</v>
      </c>
      <c r="B124" s="8" t="s">
        <v>120</v>
      </c>
      <c r="C124" s="10"/>
      <c r="D124" s="39">
        <f>SUM(D125)</f>
        <v>20000</v>
      </c>
      <c r="E124" s="35">
        <f>SUM(E125)</f>
        <v>20000</v>
      </c>
      <c r="F124" s="36">
        <v>100</v>
      </c>
    </row>
    <row r="125" spans="1:6" ht="31.8" thickBot="1">
      <c r="A125" s="49" t="s">
        <v>19</v>
      </c>
      <c r="B125" s="9"/>
      <c r="C125" s="9">
        <v>200</v>
      </c>
      <c r="D125" s="38">
        <v>20000</v>
      </c>
      <c r="E125" s="35">
        <v>20000</v>
      </c>
      <c r="F125" s="36">
        <v>100</v>
      </c>
    </row>
    <row r="126" spans="1:6" ht="31.8" thickBot="1">
      <c r="A126" s="49" t="s">
        <v>188</v>
      </c>
      <c r="B126" s="9" t="s">
        <v>189</v>
      </c>
      <c r="C126" s="9"/>
      <c r="D126" s="38">
        <f>D127+D128</f>
        <v>255666.11</v>
      </c>
      <c r="E126" s="35">
        <f>E127+E128</f>
        <v>240427.47</v>
      </c>
      <c r="F126" s="36">
        <f>E126/D126*100</f>
        <v>94.03963239398449</v>
      </c>
    </row>
    <row r="127" spans="1:6" ht="31.8" thickBot="1">
      <c r="A127" s="49" t="s">
        <v>19</v>
      </c>
      <c r="B127" s="9"/>
      <c r="C127" s="9">
        <v>200</v>
      </c>
      <c r="D127" s="38">
        <v>254765.43</v>
      </c>
      <c r="E127" s="35">
        <v>239526.79</v>
      </c>
      <c r="F127" s="36">
        <f>E127/D127*100</f>
        <v>94.018560524479327</v>
      </c>
    </row>
    <row r="128" spans="1:6" ht="16.2" thickBot="1">
      <c r="A128" s="49" t="s">
        <v>60</v>
      </c>
      <c r="B128" s="9"/>
      <c r="C128" s="9">
        <v>800</v>
      </c>
      <c r="D128" s="38">
        <v>900.68</v>
      </c>
      <c r="E128" s="35">
        <v>900.68</v>
      </c>
      <c r="F128" s="36">
        <f>E128/D128*100</f>
        <v>100</v>
      </c>
    </row>
    <row r="129" spans="1:6" ht="63" thickBot="1">
      <c r="A129" s="29" t="s">
        <v>168</v>
      </c>
      <c r="B129" s="12" t="s">
        <v>169</v>
      </c>
      <c r="C129" s="17"/>
      <c r="D129" s="40">
        <f>SUM(D130)</f>
        <v>2758816.57</v>
      </c>
      <c r="E129" s="32">
        <f>SUM(E130)</f>
        <v>2601942.9099999997</v>
      </c>
      <c r="F129" s="33">
        <f>E129/D129*100</f>
        <v>94.313733587586796</v>
      </c>
    </row>
    <row r="130" spans="1:6" ht="47.4" thickBot="1">
      <c r="A130" s="49" t="s">
        <v>170</v>
      </c>
      <c r="B130" s="9" t="s">
        <v>171</v>
      </c>
      <c r="C130" s="9"/>
      <c r="D130" s="38">
        <f>D131+D133</f>
        <v>2758816.57</v>
      </c>
      <c r="E130" s="35">
        <f>E131+E133</f>
        <v>2601942.9099999997</v>
      </c>
      <c r="F130" s="36">
        <f>E130/D130*100</f>
        <v>94.313733587586796</v>
      </c>
    </row>
    <row r="131" spans="1:6" ht="31.8" thickBot="1">
      <c r="A131" s="49" t="s">
        <v>174</v>
      </c>
      <c r="B131" s="9" t="s">
        <v>190</v>
      </c>
      <c r="C131" s="9"/>
      <c r="D131" s="38">
        <f>SUM(D132)</f>
        <v>2596022</v>
      </c>
      <c r="E131" s="35">
        <f>E132</f>
        <v>2439148.34</v>
      </c>
      <c r="F131" s="36">
        <f>F132</f>
        <v>93.957152135074352</v>
      </c>
    </row>
    <row r="132" spans="1:6" ht="31.8" thickBot="1">
      <c r="A132" s="49" t="s">
        <v>19</v>
      </c>
      <c r="B132" s="9"/>
      <c r="C132" s="9">
        <v>200</v>
      </c>
      <c r="D132" s="38">
        <v>2596022</v>
      </c>
      <c r="E132" s="35">
        <v>2439148.34</v>
      </c>
      <c r="F132" s="36">
        <f>E132/D132*100</f>
        <v>93.957152135074352</v>
      </c>
    </row>
    <row r="133" spans="1:6" ht="100.2" customHeight="1" thickBot="1">
      <c r="A133" s="49" t="s">
        <v>172</v>
      </c>
      <c r="B133" s="9" t="s">
        <v>173</v>
      </c>
      <c r="C133" s="9"/>
      <c r="D133" s="38">
        <f>D134</f>
        <v>162794.57</v>
      </c>
      <c r="E133" s="35">
        <f>E134</f>
        <v>162794.57</v>
      </c>
      <c r="F133" s="36">
        <f>F134</f>
        <v>100</v>
      </c>
    </row>
    <row r="134" spans="1:6" ht="47.4" thickBot="1">
      <c r="A134" s="49" t="s">
        <v>175</v>
      </c>
      <c r="B134" s="9" t="s">
        <v>176</v>
      </c>
      <c r="C134" s="9"/>
      <c r="D134" s="38">
        <f>SUM(D135)</f>
        <v>162794.57</v>
      </c>
      <c r="E134" s="35">
        <f>E135</f>
        <v>162794.57</v>
      </c>
      <c r="F134" s="36">
        <f>F135</f>
        <v>100</v>
      </c>
    </row>
    <row r="135" spans="1:6" ht="31.8" thickBot="1">
      <c r="A135" s="49" t="s">
        <v>19</v>
      </c>
      <c r="B135" s="9"/>
      <c r="C135" s="9">
        <v>200</v>
      </c>
      <c r="D135" s="38">
        <v>162794.57</v>
      </c>
      <c r="E135" s="35">
        <v>162794.57</v>
      </c>
      <c r="F135" s="36">
        <f>E135/D135*100</f>
        <v>100</v>
      </c>
    </row>
    <row r="136" spans="1:6" ht="16.2" thickBot="1">
      <c r="A136" s="29" t="s">
        <v>121</v>
      </c>
      <c r="B136" s="12" t="s">
        <v>122</v>
      </c>
      <c r="C136" s="12"/>
      <c r="D136" s="40">
        <f>D137+D139+D141+D147+D151+D155+D157+D160+D162+D145</f>
        <v>9153866.9000000004</v>
      </c>
      <c r="E136" s="32">
        <f>SUM(E137+E139+E141+E147+E151+E155+E157+E160+E162+E145)</f>
        <v>9123287.410000002</v>
      </c>
      <c r="F136" s="33">
        <f>E136/D136*100</f>
        <v>99.665939101648959</v>
      </c>
    </row>
    <row r="137" spans="1:6" ht="31.8" thickBot="1">
      <c r="A137" s="46" t="s">
        <v>154</v>
      </c>
      <c r="B137" s="8" t="s">
        <v>155</v>
      </c>
      <c r="C137" s="12"/>
      <c r="D137" s="39">
        <f>SUM(D138)</f>
        <v>25450.17</v>
      </c>
      <c r="E137" s="35">
        <f>SUM(E138)</f>
        <v>25450.17</v>
      </c>
      <c r="F137" s="36">
        <f>F138</f>
        <v>100</v>
      </c>
    </row>
    <row r="138" spans="1:6" ht="31.8" thickBot="1">
      <c r="A138" s="49" t="s">
        <v>19</v>
      </c>
      <c r="B138" s="12"/>
      <c r="C138" s="9">
        <v>200</v>
      </c>
      <c r="D138" s="38">
        <v>25450.17</v>
      </c>
      <c r="E138" s="35">
        <v>25450.17</v>
      </c>
      <c r="F138" s="36">
        <f t="shared" ref="F138:F144" si="5">E138/D138*100</f>
        <v>100</v>
      </c>
    </row>
    <row r="139" spans="1:6" ht="16.2" thickBot="1">
      <c r="A139" s="16" t="s">
        <v>123</v>
      </c>
      <c r="B139" s="8" t="s">
        <v>124</v>
      </c>
      <c r="C139" s="9"/>
      <c r="D139" s="39">
        <f>SUM(D140)</f>
        <v>850825.87</v>
      </c>
      <c r="E139" s="35">
        <f>SUM(E140)</f>
        <v>850825.87</v>
      </c>
      <c r="F139" s="36">
        <f t="shared" si="5"/>
        <v>100</v>
      </c>
    </row>
    <row r="140" spans="1:6" ht="78.599999999999994" thickBot="1">
      <c r="A140" s="49" t="s">
        <v>31</v>
      </c>
      <c r="B140" s="9"/>
      <c r="C140" s="9">
        <v>100</v>
      </c>
      <c r="D140" s="38">
        <v>850825.87</v>
      </c>
      <c r="E140" s="35">
        <v>850825.87</v>
      </c>
      <c r="F140" s="36">
        <f t="shared" si="5"/>
        <v>100</v>
      </c>
    </row>
    <row r="141" spans="1:6" ht="16.2" thickBot="1">
      <c r="A141" s="16" t="s">
        <v>125</v>
      </c>
      <c r="B141" s="8" t="s">
        <v>126</v>
      </c>
      <c r="C141" s="9"/>
      <c r="D141" s="39">
        <f>D142+D143+D144</f>
        <v>3846174.1300000004</v>
      </c>
      <c r="E141" s="35">
        <f>SUM(E142+E143+E144)</f>
        <v>3838778.0900000003</v>
      </c>
      <c r="F141" s="36">
        <f t="shared" si="5"/>
        <v>99.807703974130774</v>
      </c>
    </row>
    <row r="142" spans="1:6" ht="78.599999999999994" thickBot="1">
      <c r="A142" s="49" t="s">
        <v>31</v>
      </c>
      <c r="B142" s="9"/>
      <c r="C142" s="9">
        <v>100</v>
      </c>
      <c r="D142" s="38">
        <v>3332988.43</v>
      </c>
      <c r="E142" s="35">
        <v>3332988.43</v>
      </c>
      <c r="F142" s="36">
        <f t="shared" si="5"/>
        <v>100</v>
      </c>
    </row>
    <row r="143" spans="1:6" ht="31.8" thickBot="1">
      <c r="A143" s="49" t="s">
        <v>19</v>
      </c>
      <c r="B143" s="9"/>
      <c r="C143" s="9">
        <v>200</v>
      </c>
      <c r="D143" s="38">
        <v>513102.21</v>
      </c>
      <c r="E143" s="35">
        <v>505706.17</v>
      </c>
      <c r="F143" s="36">
        <f t="shared" si="5"/>
        <v>98.558563994491465</v>
      </c>
    </row>
    <row r="144" spans="1:6" ht="16.2" thickBot="1">
      <c r="A144" s="49" t="s">
        <v>60</v>
      </c>
      <c r="B144" s="9"/>
      <c r="C144" s="9">
        <v>800</v>
      </c>
      <c r="D144" s="38">
        <v>83.49</v>
      </c>
      <c r="E144" s="35">
        <v>83.49</v>
      </c>
      <c r="F144" s="36">
        <f t="shared" si="5"/>
        <v>100</v>
      </c>
    </row>
    <row r="145" spans="1:6" ht="31.8" thickBot="1">
      <c r="A145" s="50" t="s">
        <v>200</v>
      </c>
      <c r="B145" s="9" t="s">
        <v>199</v>
      </c>
      <c r="C145" s="9"/>
      <c r="D145" s="38">
        <f>D146</f>
        <v>11875</v>
      </c>
      <c r="E145" s="35">
        <f>E146</f>
        <v>7973.67</v>
      </c>
      <c r="F145" s="36">
        <f>F146</f>
        <v>67.146694736842107</v>
      </c>
    </row>
    <row r="146" spans="1:6" ht="16.2" thickBot="1">
      <c r="A146" s="49" t="s">
        <v>11</v>
      </c>
      <c r="B146" s="9"/>
      <c r="C146" s="9">
        <v>300</v>
      </c>
      <c r="D146" s="38">
        <v>11875</v>
      </c>
      <c r="E146" s="35">
        <v>7973.67</v>
      </c>
      <c r="F146" s="36">
        <f>E146/D146*100</f>
        <v>67.146694736842107</v>
      </c>
    </row>
    <row r="147" spans="1:6" ht="16.2" thickBot="1">
      <c r="A147" s="16" t="s">
        <v>127</v>
      </c>
      <c r="B147" s="8" t="s">
        <v>128</v>
      </c>
      <c r="C147" s="9"/>
      <c r="D147" s="39">
        <f>D148+D149</f>
        <v>118460</v>
      </c>
      <c r="E147" s="35">
        <f>SUM(E148+E149+E150)</f>
        <v>118460</v>
      </c>
      <c r="F147" s="36">
        <f>E147/D147*100</f>
        <v>100</v>
      </c>
    </row>
    <row r="148" spans="1:6" ht="31.8" thickBot="1">
      <c r="A148" s="49" t="s">
        <v>19</v>
      </c>
      <c r="B148" s="8"/>
      <c r="C148" s="9">
        <v>200</v>
      </c>
      <c r="D148" s="39">
        <v>7460</v>
      </c>
      <c r="E148" s="35">
        <v>7460</v>
      </c>
      <c r="F148" s="36">
        <f>E148/D148*100</f>
        <v>100</v>
      </c>
    </row>
    <row r="149" spans="1:6" ht="16.2" thickBot="1">
      <c r="A149" s="49" t="s">
        <v>11</v>
      </c>
      <c r="B149" s="8"/>
      <c r="C149" s="9">
        <v>300</v>
      </c>
      <c r="D149" s="39">
        <v>111000</v>
      </c>
      <c r="E149" s="35">
        <v>111000</v>
      </c>
      <c r="F149" s="36">
        <f>E149/D149*100</f>
        <v>100</v>
      </c>
    </row>
    <row r="150" spans="1:6" ht="16.2" thickBot="1">
      <c r="A150" s="49" t="s">
        <v>60</v>
      </c>
      <c r="B150" s="9"/>
      <c r="C150" s="9">
        <v>800</v>
      </c>
      <c r="D150" s="38">
        <v>0</v>
      </c>
      <c r="E150" s="35"/>
      <c r="F150" s="36"/>
    </row>
    <row r="151" spans="1:6" ht="31.8" thickBot="1">
      <c r="A151" s="50" t="s">
        <v>129</v>
      </c>
      <c r="B151" s="8" t="s">
        <v>130</v>
      </c>
      <c r="C151" s="8"/>
      <c r="D151" s="39">
        <f>D152+D153+D154</f>
        <v>3597923.73</v>
      </c>
      <c r="E151" s="35">
        <f>E152+E153+E154</f>
        <v>3588141.6100000003</v>
      </c>
      <c r="F151" s="36">
        <f>E151/D151*100</f>
        <v>99.728117638558174</v>
      </c>
    </row>
    <row r="152" spans="1:6" ht="78.599999999999994" thickBot="1">
      <c r="A152" s="49" t="s">
        <v>131</v>
      </c>
      <c r="B152" s="9"/>
      <c r="C152" s="9">
        <v>100</v>
      </c>
      <c r="D152" s="38">
        <v>3246724.31</v>
      </c>
      <c r="E152" s="35">
        <v>3246724.29</v>
      </c>
      <c r="F152" s="36">
        <f>E152/D152*100</f>
        <v>99.999999383994506</v>
      </c>
    </row>
    <row r="153" spans="1:6" ht="31.8" thickBot="1">
      <c r="A153" s="49" t="s">
        <v>19</v>
      </c>
      <c r="B153" s="9"/>
      <c r="C153" s="9">
        <v>200</v>
      </c>
      <c r="D153" s="38">
        <v>330667.05</v>
      </c>
      <c r="E153" s="35">
        <v>320884.95</v>
      </c>
      <c r="F153" s="36">
        <f>E153/D153*100</f>
        <v>97.04170705850494</v>
      </c>
    </row>
    <row r="154" spans="1:6" ht="16.2" thickBot="1">
      <c r="A154" s="49" t="s">
        <v>60</v>
      </c>
      <c r="B154" s="9"/>
      <c r="C154" s="9">
        <v>800</v>
      </c>
      <c r="D154" s="38">
        <v>20532.37</v>
      </c>
      <c r="E154" s="35">
        <v>20532.37</v>
      </c>
      <c r="F154" s="36">
        <f>E154/D154*100</f>
        <v>100</v>
      </c>
    </row>
    <row r="155" spans="1:6" ht="16.2" thickBot="1">
      <c r="A155" s="53" t="s">
        <v>166</v>
      </c>
      <c r="B155" s="9" t="s">
        <v>167</v>
      </c>
      <c r="C155" s="9"/>
      <c r="D155" s="38">
        <f>SUM(D156)</f>
        <v>48822</v>
      </c>
      <c r="E155" s="35">
        <f>SUM(E156)</f>
        <v>39322</v>
      </c>
      <c r="F155" s="36">
        <f>F156</f>
        <v>80.541559133177671</v>
      </c>
    </row>
    <row r="156" spans="1:6" ht="16.2" thickBot="1">
      <c r="A156" s="49" t="s">
        <v>60</v>
      </c>
      <c r="B156" s="9"/>
      <c r="C156" s="9">
        <v>800</v>
      </c>
      <c r="D156" s="38">
        <v>48822</v>
      </c>
      <c r="E156" s="35">
        <v>39322</v>
      </c>
      <c r="F156" s="36">
        <f>E156/D156*100</f>
        <v>80.541559133177671</v>
      </c>
    </row>
    <row r="157" spans="1:6" ht="47.4" thickBot="1">
      <c r="A157" s="50" t="s">
        <v>132</v>
      </c>
      <c r="B157" s="8" t="s">
        <v>133</v>
      </c>
      <c r="C157" s="9"/>
      <c r="D157" s="39">
        <f>SUM(D158+D159)</f>
        <v>213536</v>
      </c>
      <c r="E157" s="35">
        <f>SUM(E158+E159)</f>
        <v>213536</v>
      </c>
      <c r="F157" s="36">
        <f>E157/D157*100</f>
        <v>100</v>
      </c>
    </row>
    <row r="158" spans="1:6" ht="78.599999999999994" thickBot="1">
      <c r="A158" s="49" t="s">
        <v>31</v>
      </c>
      <c r="B158" s="9"/>
      <c r="C158" s="9">
        <v>100</v>
      </c>
      <c r="D158" s="38">
        <v>201587.54</v>
      </c>
      <c r="E158" s="35">
        <v>201587.54</v>
      </c>
      <c r="F158" s="36">
        <f>E158/D158*100</f>
        <v>100</v>
      </c>
    </row>
    <row r="159" spans="1:6" ht="31.8" thickBot="1">
      <c r="A159" s="49" t="s">
        <v>19</v>
      </c>
      <c r="B159" s="9"/>
      <c r="C159" s="9">
        <v>200</v>
      </c>
      <c r="D159" s="38">
        <v>11948.46</v>
      </c>
      <c r="E159" s="35">
        <v>11948.46</v>
      </c>
      <c r="F159" s="36">
        <f>E159/D159*100</f>
        <v>100</v>
      </c>
    </row>
    <row r="160" spans="1:6" ht="31.8" thickBot="1">
      <c r="A160" s="54" t="s">
        <v>157</v>
      </c>
      <c r="B160" s="8" t="s">
        <v>158</v>
      </c>
      <c r="C160" s="9"/>
      <c r="D160" s="38">
        <v>220400</v>
      </c>
      <c r="E160" s="35">
        <v>220400</v>
      </c>
      <c r="F160" s="36">
        <v>100</v>
      </c>
    </row>
    <row r="161" spans="1:6" ht="16.2" thickBot="1">
      <c r="A161" s="49" t="s">
        <v>60</v>
      </c>
      <c r="B161" s="9"/>
      <c r="C161" s="9">
        <v>800</v>
      </c>
      <c r="D161" s="38">
        <v>220400</v>
      </c>
      <c r="E161" s="35">
        <v>220400</v>
      </c>
      <c r="F161" s="36">
        <v>100</v>
      </c>
    </row>
    <row r="162" spans="1:6" ht="31.8" thickBot="1">
      <c r="A162" s="54" t="s">
        <v>159</v>
      </c>
      <c r="B162" s="8" t="s">
        <v>160</v>
      </c>
      <c r="C162" s="9"/>
      <c r="D162" s="39">
        <v>220400</v>
      </c>
      <c r="E162" s="35">
        <v>220400</v>
      </c>
      <c r="F162" s="36">
        <v>100</v>
      </c>
    </row>
    <row r="163" spans="1:6" ht="16.2" thickBot="1">
      <c r="A163" s="49" t="s">
        <v>60</v>
      </c>
      <c r="B163" s="26"/>
      <c r="C163" s="26">
        <v>800</v>
      </c>
      <c r="D163" s="41">
        <v>220400</v>
      </c>
      <c r="E163" s="35">
        <v>220400</v>
      </c>
      <c r="F163" s="36">
        <v>100</v>
      </c>
    </row>
    <row r="164" spans="1:6" ht="15.75" customHeight="1">
      <c r="A164" s="59" t="s">
        <v>134</v>
      </c>
      <c r="B164" s="63"/>
      <c r="C164" s="63"/>
      <c r="D164" s="61">
        <f>SUM(D8+D13+D18+D27+D52+D72+D83+D99+D129+D136)</f>
        <v>31162665.68</v>
      </c>
      <c r="E164" s="55">
        <f>SUM(E8+E13+E18+E27+E52+E72+E83+E99+E129+E136)</f>
        <v>30184908.469999999</v>
      </c>
      <c r="F164" s="57">
        <f>E164/D164*100</f>
        <v>96.862408306014984</v>
      </c>
    </row>
    <row r="165" spans="1:6" ht="15" thickBot="1">
      <c r="A165" s="60"/>
      <c r="B165" s="64"/>
      <c r="C165" s="64"/>
      <c r="D165" s="62"/>
      <c r="E165" s="56"/>
      <c r="F165" s="58"/>
    </row>
  </sheetData>
  <mergeCells count="22">
    <mergeCell ref="A1:D1"/>
    <mergeCell ref="A2:D2"/>
    <mergeCell ref="A3:D3"/>
    <mergeCell ref="A5:D5"/>
    <mergeCell ref="A18:A19"/>
    <mergeCell ref="B18:B19"/>
    <mergeCell ref="C18:C19"/>
    <mergeCell ref="D18:D19"/>
    <mergeCell ref="E18:E19"/>
    <mergeCell ref="F18:F19"/>
    <mergeCell ref="A94:A95"/>
    <mergeCell ref="D164:D165"/>
    <mergeCell ref="A164:A165"/>
    <mergeCell ref="B164:B165"/>
    <mergeCell ref="C164:C165"/>
    <mergeCell ref="B94:B95"/>
    <mergeCell ref="C94:C95"/>
    <mergeCell ref="D94:D95"/>
    <mergeCell ref="E164:E165"/>
    <mergeCell ref="F164:F165"/>
    <mergeCell ref="E94:E95"/>
    <mergeCell ref="F94:F95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2020-05-03T06:00:57Z</dcterms:modified>
</cp:coreProperties>
</file>