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7" i="1"/>
  <c r="D157"/>
  <c r="F158"/>
  <c r="F157" s="1"/>
  <c r="F160"/>
  <c r="E159"/>
  <c r="F159" s="1"/>
  <c r="D159"/>
  <c r="F156"/>
  <c r="F155"/>
  <c r="E153"/>
  <c r="D153"/>
  <c r="F154"/>
  <c r="F153" s="1"/>
  <c r="E143"/>
  <c r="D143"/>
  <c r="E107"/>
  <c r="D117" l="1"/>
  <c r="E117"/>
  <c r="F119"/>
  <c r="F123"/>
  <c r="D127"/>
  <c r="E127"/>
  <c r="F131"/>
  <c r="F130" s="1"/>
  <c r="F129" s="1"/>
  <c r="D91"/>
  <c r="D93"/>
  <c r="F100"/>
  <c r="E100"/>
  <c r="D100"/>
  <c r="D102"/>
  <c r="E102"/>
  <c r="E101" s="1"/>
  <c r="F101"/>
  <c r="F102" s="1"/>
  <c r="E82"/>
  <c r="E81" s="1"/>
  <c r="E80" s="1"/>
  <c r="D80"/>
  <c r="D82"/>
  <c r="D81" s="1"/>
  <c r="F74"/>
  <c r="D74"/>
  <c r="E72"/>
  <c r="E69" s="1"/>
  <c r="D72"/>
  <c r="F73"/>
  <c r="F72" s="1"/>
  <c r="F69"/>
  <c r="D70"/>
  <c r="D76"/>
  <c r="D77"/>
  <c r="D78"/>
  <c r="D30"/>
  <c r="D29" s="1"/>
  <c r="D28" s="1"/>
  <c r="E28"/>
  <c r="E29"/>
  <c r="E30"/>
  <c r="F29"/>
  <c r="F28" s="1"/>
  <c r="F30"/>
  <c r="F14"/>
  <c r="F15"/>
  <c r="F16"/>
  <c r="F17"/>
  <c r="E14"/>
  <c r="E15"/>
  <c r="E17"/>
  <c r="E9"/>
  <c r="F13"/>
  <c r="F9" s="1"/>
  <c r="F151"/>
  <c r="F142"/>
  <c r="F141" s="1"/>
  <c r="E141"/>
  <c r="D141"/>
  <c r="F134"/>
  <c r="F133" s="1"/>
  <c r="F136"/>
  <c r="D137"/>
  <c r="F138"/>
  <c r="F139"/>
  <c r="F140"/>
  <c r="F144"/>
  <c r="E146"/>
  <c r="D146"/>
  <c r="F147"/>
  <c r="F148"/>
  <c r="F149"/>
  <c r="F152"/>
  <c r="F128"/>
  <c r="F127" s="1"/>
  <c r="E130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65"/>
  <c r="F64" s="1"/>
  <c r="E60"/>
  <c r="D60"/>
  <c r="F61"/>
  <c r="F60" s="1"/>
  <c r="F59" s="1"/>
  <c r="E67"/>
  <c r="E66" s="1"/>
  <c r="F68"/>
  <c r="F67" s="1"/>
  <c r="F66" s="1"/>
  <c r="E78"/>
  <c r="E77" s="1"/>
  <c r="E76" s="1"/>
  <c r="F79"/>
  <c r="F78" s="1"/>
  <c r="F77" s="1"/>
  <c r="F76" s="1"/>
  <c r="F36"/>
  <c r="F37"/>
  <c r="F38"/>
  <c r="F40"/>
  <c r="F39" s="1"/>
  <c r="F45"/>
  <c r="F44" s="1"/>
  <c r="F43"/>
  <c r="F42" s="1"/>
  <c r="E42"/>
  <c r="F48"/>
  <c r="F47" s="1"/>
  <c r="F46" s="1"/>
  <c r="E55"/>
  <c r="E54" s="1"/>
  <c r="E53" s="1"/>
  <c r="D55"/>
  <c r="D54" s="1"/>
  <c r="D53" s="1"/>
  <c r="F56"/>
  <c r="F55" s="1"/>
  <c r="F52"/>
  <c r="F51" s="1"/>
  <c r="F50" s="1"/>
  <c r="F49" s="1"/>
  <c r="F27"/>
  <c r="F26" s="1"/>
  <c r="F25" s="1"/>
  <c r="E23"/>
  <c r="F24"/>
  <c r="F23" s="1"/>
  <c r="F22" s="1"/>
  <c r="F117" l="1"/>
  <c r="E129"/>
  <c r="E126" s="1"/>
  <c r="E125" s="1"/>
  <c r="D69"/>
  <c r="F12"/>
  <c r="F11" s="1"/>
  <c r="F10" s="1"/>
  <c r="F146"/>
  <c r="F122"/>
  <c r="F53"/>
  <c r="F54"/>
  <c r="D107"/>
  <c r="D120"/>
  <c r="E120"/>
  <c r="D89"/>
  <c r="E150"/>
  <c r="F143"/>
  <c r="E137"/>
  <c r="F137" s="1"/>
  <c r="E135"/>
  <c r="E132" s="1"/>
  <c r="E133"/>
  <c r="E113"/>
  <c r="E111"/>
  <c r="E106"/>
  <c r="E87"/>
  <c r="E59"/>
  <c r="E64"/>
  <c r="E63" s="1"/>
  <c r="E51"/>
  <c r="E50" s="1"/>
  <c r="E47"/>
  <c r="E46" s="1"/>
  <c r="E44"/>
  <c r="E41" s="1"/>
  <c r="E39"/>
  <c r="E35"/>
  <c r="E26"/>
  <c r="E25" s="1"/>
  <c r="E22"/>
  <c r="E12"/>
  <c r="E11" s="1"/>
  <c r="E10" s="1"/>
  <c r="D59"/>
  <c r="D130"/>
  <c r="D129" s="1"/>
  <c r="D150"/>
  <c r="D87"/>
  <c r="D133"/>
  <c r="D113"/>
  <c r="D111"/>
  <c r="D97"/>
  <c r="D95" s="1"/>
  <c r="D44"/>
  <c r="D42"/>
  <c r="D35"/>
  <c r="D39"/>
  <c r="D12"/>
  <c r="D11" s="1"/>
  <c r="D10" s="1"/>
  <c r="D9" s="1"/>
  <c r="D17"/>
  <c r="D16" s="1"/>
  <c r="D23"/>
  <c r="D22" s="1"/>
  <c r="D26"/>
  <c r="D25" s="1"/>
  <c r="D47"/>
  <c r="D46" s="1"/>
  <c r="D51"/>
  <c r="D50" s="1"/>
  <c r="D64"/>
  <c r="D63" s="1"/>
  <c r="D67"/>
  <c r="D66" s="1"/>
  <c r="D135"/>
  <c r="D132" l="1"/>
  <c r="D58"/>
  <c r="D57" s="1"/>
  <c r="E58"/>
  <c r="E57" s="1"/>
  <c r="F135"/>
  <c r="D126"/>
  <c r="F150"/>
  <c r="E86"/>
  <c r="D106"/>
  <c r="F107"/>
  <c r="F106" s="1"/>
  <c r="F63"/>
  <c r="D116"/>
  <c r="D115" s="1"/>
  <c r="F35"/>
  <c r="E116"/>
  <c r="E115" s="1"/>
  <c r="D86"/>
  <c r="D85" s="1"/>
  <c r="D84" s="1"/>
  <c r="E34"/>
  <c r="E110"/>
  <c r="E105" s="1"/>
  <c r="E21"/>
  <c r="E19" s="1"/>
  <c r="D34"/>
  <c r="D110"/>
  <c r="D41"/>
  <c r="F41" s="1"/>
  <c r="D15"/>
  <c r="D14" s="1"/>
  <c r="D21"/>
  <c r="D19" s="1"/>
  <c r="F132" l="1"/>
  <c r="D105"/>
  <c r="F126"/>
  <c r="D125"/>
  <c r="F125" s="1"/>
  <c r="F116"/>
  <c r="F115" s="1"/>
  <c r="D104"/>
  <c r="F110"/>
  <c r="F86"/>
  <c r="F85" s="1"/>
  <c r="F34"/>
  <c r="E85"/>
  <c r="E84" s="1"/>
  <c r="F84" s="1"/>
  <c r="F57"/>
  <c r="F58"/>
  <c r="F19"/>
  <c r="F21" s="1"/>
  <c r="E33"/>
  <c r="D33"/>
  <c r="E104" l="1"/>
  <c r="F105"/>
  <c r="D32"/>
  <c r="D161" s="1"/>
  <c r="E32"/>
  <c r="F33"/>
  <c r="F104" l="1"/>
  <c r="E161"/>
  <c r="F161" s="1"/>
  <c r="F32"/>
  <c r="D101"/>
</calcChain>
</file>

<file path=xl/sharedStrings.xml><?xml version="1.0" encoding="utf-8"?>
<sst xmlns="http://schemas.openxmlformats.org/spreadsheetml/2006/main" count="257" uniqueCount="201">
  <si>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</si>
  <si>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</si>
  <si>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</si>
  <si>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</si>
  <si>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</si>
  <si>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</si>
  <si>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</si>
  <si>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</si>
  <si>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</si>
  <si>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</si>
  <si>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</si>
  <si>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</si>
  <si>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</si>
  <si>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</si>
  <si>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</si>
  <si>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</si>
  <si>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</si>
  <si>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</si>
  <si>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</si>
  <si>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</si>
  <si>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</si>
  <si>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</si>
  <si>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</si>
  <si>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</si>
  <si>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</si>
  <si>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</si>
  <si>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</si>
  <si>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</si>
  <si>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</si>
  <si>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</si>
  <si>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</si>
  <si>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</si>
  <si>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</si>
  <si>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</si>
  <si>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</si>
  <si>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</si>
  <si>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</si>
  <si>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</si>
  <si>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</si>
  <si>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</si>
  <si>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</si>
  <si>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</si>
  <si>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</si>
  <si>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</si>
  <si>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</si>
  <si>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</si>
  <si>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</si>
  <si>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</si>
  <si>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</si>
  <si>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</si>
  <si>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</si>
  <si>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</si>
  <si>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</si>
  <si>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</si>
  <si>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</si>
  <si>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</si>
  <si>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</si>
  <si>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</si>
  <si>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</si>
  <si>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</si>
  <si>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</si>
  <si>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</si>
  <si>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</si>
  <si>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</si>
  <si>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</si>
  <si>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</si>
  <si>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</si>
  <si>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</si>
  <si>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</si>
  <si>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</si>
  <si>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</si>
  <si>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</si>
  <si>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</si>
  <si>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</si>
  <si>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</si>
  <si>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</si>
  <si>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</si>
  <si>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</si>
  <si>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</si>
  <si>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</si>
  <si>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</si>
  <si>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</si>
  <si>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</si>
  <si>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</si>
  <si>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</si>
  <si>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</si>
  <si>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</si>
  <si>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</si>
  <si>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</si>
  <si>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</si>
  <si>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</si>
  <si>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</si>
  <si>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</si>
  <si>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</si>
  <si>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</si>
  <si>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</si>
  <si>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</si>
  <si>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</si>
  <si>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</si>
  <si>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</si>
  <si>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</si>
  <si>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</si>
  <si>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</si>
  <si>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</si>
  <si>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</si>
  <si>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</si>
  <si>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</si>
  <si>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</si>
  <si>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</si>
  <si>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</si>
  <si>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</si>
  <si>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</si>
  <si>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</si>
  <si>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</si>
  <si>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</si>
  <si>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</si>
  <si>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</si>
  <si>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</si>
  <si>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</si>
  <si>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</si>
  <si>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</si>
  <si>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</si>
  <si>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</si>
  <si>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</si>
  <si>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</si>
  <si>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</si>
  <si>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</si>
  <si>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</si>
  <si>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</si>
  <si>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</si>
  <si>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</si>
  <si>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</si>
  <si>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</si>
  <si>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</si>
  <si>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</si>
  <si>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</si>
  <si>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</si>
  <si>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</si>
  <si>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</si>
  <si>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</si>
  <si>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</si>
  <si>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</si>
  <si>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</si>
  <si>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</si>
  <si>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</si>
  <si>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</si>
  <si>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</si>
  <si>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</si>
  <si>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</si>
  <si>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</si>
  <si>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</si>
  <si>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</si>
  <si>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</si>
  <si>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</si>
  <si>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</si>
  <si>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</si>
  <si>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</si>
  <si>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</si>
  <si>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t>2020 год                    (руб.)план</t>
  </si>
  <si>
    <t xml:space="preserve">Муниципальная целевая программа «Доступная среда»  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</si>
  <si>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</si>
  <si>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</si>
  <si>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</si>
  <si>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</si>
  <si>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</si>
  <si>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</si>
  <si>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</si>
  <si>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</si>
  <si>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</si>
  <si>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</si>
  <si>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</si>
  <si>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</si>
  <si>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</si>
  <si>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</si>
  <si>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</si>
  <si>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</si>
  <si>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</si>
  <si>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</si>
  <si>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</si>
  <si>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</si>
  <si>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</si>
  <si>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</si>
  <si>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</si>
  <si>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</si>
  <si>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</si>
  <si>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</si>
  <si>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</si>
  <si>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</si>
  <si>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</si>
  <si>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</si>
  <si>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</si>
  <si>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</si>
  <si>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</si>
  <si>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</si>
  <si>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Ведомственная структура расходов бюджета Великосельского сельского поселения за  1 квартал 2020 год </t>
  </si>
  <si>
    <t>Код ГРБС , Наименование главного распорядителя бюджетных средств</t>
  </si>
  <si>
    <t>1 кв. 2020 год факт (руб.)</t>
  </si>
  <si>
    <t>план 2020 год                  (руб.)</t>
  </si>
  <si>
    <t>857 , Администрация Великосельского сельского поселения</t>
  </si>
  <si>
    <t xml:space="preserve"> 1кв. 2020 год факт</t>
  </si>
  <si>
    <t>Приложение 8 к  решению Муниципального Совета Великосельского  сельского поселения     от 14.05.2020 г. № 16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</si>
</sst>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2" fontId="1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>
      <selection activeCell="H4" sqref="H4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>
      <c r="A1" s="85"/>
      <c r="B1" s="85"/>
      <c r="C1" s="85"/>
      <c r="D1" s="85"/>
      <c r="E1" s="84" t="s">
        <v>200</v>
      </c>
      <c r="F1" s="84"/>
    </row>
    <row r="2" spans="1:6" ht="15.6">
      <c r="A2" s="85"/>
      <c r="B2" s="85"/>
      <c r="C2" s="85"/>
      <c r="D2" s="85"/>
      <c r="E2" s="84"/>
      <c r="F2" s="84"/>
    </row>
    <row r="3" spans="1:6" ht="15.6">
      <c r="A3" s="85"/>
      <c r="B3" s="85"/>
      <c r="C3" s="85"/>
      <c r="D3" s="85"/>
      <c r="E3" s="84"/>
      <c r="F3" s="84"/>
    </row>
    <row r="4" spans="1:6" ht="46.2" customHeight="1">
      <c r="A4" s="1"/>
      <c r="B4" s="1"/>
      <c r="C4" s="1"/>
      <c r="E4" s="84"/>
      <c r="F4" s="84"/>
    </row>
    <row r="5" spans="1:6" ht="54.75" customHeight="1">
      <c r="A5" s="86" t="s">
        <v>194</v>
      </c>
      <c r="B5" s="86"/>
      <c r="C5" s="86"/>
      <c r="D5" s="86"/>
    </row>
    <row r="6" spans="1:6" ht="53.4" customHeight="1">
      <c r="A6" s="79" t="s">
        <v>195</v>
      </c>
      <c r="B6" s="80"/>
      <c r="C6" s="81"/>
      <c r="D6" s="62" t="s">
        <v>197</v>
      </c>
      <c r="E6" s="63" t="s">
        <v>196</v>
      </c>
      <c r="F6" s="26" t="s">
        <v>141</v>
      </c>
    </row>
    <row r="7" spans="1:6" ht="53.4" customHeight="1" thickBot="1">
      <c r="A7" s="82" t="s">
        <v>198</v>
      </c>
      <c r="B7" s="82"/>
      <c r="C7" s="83"/>
      <c r="D7" s="64">
        <v>32227992.199999999</v>
      </c>
      <c r="E7" s="65">
        <v>5665077.2199999997</v>
      </c>
      <c r="F7" s="66">
        <v>17.600000000000001</v>
      </c>
    </row>
    <row r="8" spans="1:6" ht="47.4" thickBot="1">
      <c r="A8" s="2" t="s">
        <v>0</v>
      </c>
      <c r="B8" s="3" t="s">
        <v>1</v>
      </c>
      <c r="C8" s="3" t="s">
        <v>2</v>
      </c>
      <c r="D8" s="25" t="s">
        <v>158</v>
      </c>
      <c r="E8" s="29" t="s">
        <v>199</v>
      </c>
      <c r="F8" s="26" t="s">
        <v>141</v>
      </c>
    </row>
    <row r="9" spans="1:6" ht="16.2" thickBot="1">
      <c r="A9" s="43" t="s">
        <v>118</v>
      </c>
      <c r="B9" s="20" t="s">
        <v>119</v>
      </c>
      <c r="C9" s="2"/>
      <c r="D9" s="30">
        <f t="shared" ref="D9:E12" si="0">SUM(D10)</f>
        <v>80000</v>
      </c>
      <c r="E9" s="31">
        <f>E13</f>
        <v>0</v>
      </c>
      <c r="F9" s="32">
        <f>F13</f>
        <v>0</v>
      </c>
    </row>
    <row r="10" spans="1:6" ht="31.8" thickBot="1">
      <c r="A10" s="44" t="s">
        <v>159</v>
      </c>
      <c r="B10" s="21" t="s">
        <v>121</v>
      </c>
      <c r="C10" s="5"/>
      <c r="D10" s="33">
        <f t="shared" si="0"/>
        <v>80000</v>
      </c>
      <c r="E10" s="34">
        <f t="shared" si="0"/>
        <v>0</v>
      </c>
      <c r="F10" s="35">
        <f>F11</f>
        <v>0</v>
      </c>
    </row>
    <row r="11" spans="1:6" ht="31.8" thickBot="1">
      <c r="A11" s="45" t="s">
        <v>120</v>
      </c>
      <c r="B11" s="22" t="s">
        <v>122</v>
      </c>
      <c r="C11" s="5"/>
      <c r="D11" s="36">
        <f t="shared" si="0"/>
        <v>80000</v>
      </c>
      <c r="E11" s="34">
        <f t="shared" si="0"/>
        <v>0</v>
      </c>
      <c r="F11" s="35">
        <f>F12</f>
        <v>0</v>
      </c>
    </row>
    <row r="12" spans="1:6" ht="31.8" thickBot="1">
      <c r="A12" s="46" t="s">
        <v>160</v>
      </c>
      <c r="B12" s="23" t="s">
        <v>123</v>
      </c>
      <c r="C12" s="5"/>
      <c r="D12" s="36">
        <f t="shared" si="0"/>
        <v>80000</v>
      </c>
      <c r="E12" s="34">
        <f t="shared" si="0"/>
        <v>0</v>
      </c>
      <c r="F12" s="35">
        <f>F13</f>
        <v>0</v>
      </c>
    </row>
    <row r="13" spans="1:6" ht="31.8" thickBot="1">
      <c r="A13" s="47" t="s">
        <v>17</v>
      </c>
      <c r="B13" s="18"/>
      <c r="C13" s="16">
        <v>200</v>
      </c>
      <c r="D13" s="33">
        <v>80000</v>
      </c>
      <c r="E13" s="34">
        <v>0</v>
      </c>
      <c r="F13" s="35">
        <f>E13/D13*100</f>
        <v>0</v>
      </c>
    </row>
    <row r="14" spans="1:6" ht="47.4" thickBot="1">
      <c r="A14" s="27" t="s">
        <v>3</v>
      </c>
      <c r="B14" s="4" t="s">
        <v>4</v>
      </c>
      <c r="C14" s="42"/>
      <c r="D14" s="30">
        <f>SUM(D15)</f>
        <v>1737710</v>
      </c>
      <c r="E14" s="31">
        <f>E18</f>
        <v>0</v>
      </c>
      <c r="F14" s="32">
        <f>F18</f>
        <v>0</v>
      </c>
    </row>
    <row r="15" spans="1:6" ht="47.4" thickBot="1">
      <c r="A15" s="13" t="s">
        <v>5</v>
      </c>
      <c r="B15" s="5" t="s">
        <v>6</v>
      </c>
      <c r="C15" s="12"/>
      <c r="D15" s="36">
        <f>SUM(D16)</f>
        <v>1737710</v>
      </c>
      <c r="E15" s="34">
        <f>E18</f>
        <v>0</v>
      </c>
      <c r="F15" s="35">
        <f>F18</f>
        <v>0</v>
      </c>
    </row>
    <row r="16" spans="1:6" ht="47.4" thickBot="1">
      <c r="A16" s="14" t="s">
        <v>7</v>
      </c>
      <c r="B16" s="5" t="s">
        <v>8</v>
      </c>
      <c r="C16" s="12"/>
      <c r="D16" s="36">
        <f>SUM(D17)</f>
        <v>1737710</v>
      </c>
      <c r="E16" s="34">
        <v>0</v>
      </c>
      <c r="F16" s="35">
        <f>F18</f>
        <v>0</v>
      </c>
    </row>
    <row r="17" spans="1:6" ht="63" thickBot="1">
      <c r="A17" s="14" t="s">
        <v>140</v>
      </c>
      <c r="B17" s="5" t="s">
        <v>128</v>
      </c>
      <c r="C17" s="12"/>
      <c r="D17" s="36">
        <f>SUM(D18)</f>
        <v>1737710</v>
      </c>
      <c r="E17" s="34">
        <f>E18</f>
        <v>0</v>
      </c>
      <c r="F17" s="35">
        <f>F18</f>
        <v>0</v>
      </c>
    </row>
    <row r="18" spans="1:6" ht="16.2" thickBot="1">
      <c r="A18" s="48" t="s">
        <v>9</v>
      </c>
      <c r="B18" s="19"/>
      <c r="C18" s="16">
        <v>300</v>
      </c>
      <c r="D18" s="33">
        <v>1737710</v>
      </c>
      <c r="E18" s="34">
        <v>0</v>
      </c>
      <c r="F18" s="35">
        <v>0</v>
      </c>
    </row>
    <row r="19" spans="1:6" ht="78.75" customHeight="1">
      <c r="A19" s="71" t="s">
        <v>108</v>
      </c>
      <c r="B19" s="75" t="s">
        <v>10</v>
      </c>
      <c r="C19" s="75"/>
      <c r="D19" s="73">
        <f>D21+D28</f>
        <v>398900</v>
      </c>
      <c r="E19" s="67">
        <f>SUM(E21+E28)</f>
        <v>8000</v>
      </c>
      <c r="F19" s="69">
        <f>E19/D19*100</f>
        <v>2.0055151667084483</v>
      </c>
    </row>
    <row r="20" spans="1:6" ht="15" thickBot="1">
      <c r="A20" s="72"/>
      <c r="B20" s="76"/>
      <c r="C20" s="76"/>
      <c r="D20" s="74"/>
      <c r="E20" s="68"/>
      <c r="F20" s="70"/>
    </row>
    <row r="21" spans="1:6" ht="63" thickBot="1">
      <c r="A21" s="49" t="s">
        <v>11</v>
      </c>
      <c r="B21" s="7" t="s">
        <v>12</v>
      </c>
      <c r="C21" s="7"/>
      <c r="D21" s="37">
        <f>SUM(D22+D25)</f>
        <v>388900</v>
      </c>
      <c r="E21" s="34">
        <f>SUM(E22+E25)</f>
        <v>8000</v>
      </c>
      <c r="F21" s="35">
        <f>F19</f>
        <v>2.0055151667084483</v>
      </c>
    </row>
    <row r="22" spans="1:6" ht="47.4" thickBot="1">
      <c r="A22" s="49" t="s">
        <v>13</v>
      </c>
      <c r="B22" s="7" t="s">
        <v>14</v>
      </c>
      <c r="C22" s="7"/>
      <c r="D22" s="38">
        <f>SUM(D23)</f>
        <v>167900</v>
      </c>
      <c r="E22" s="34">
        <f>SUM(E23)</f>
        <v>8000</v>
      </c>
      <c r="F22" s="35">
        <f>F23</f>
        <v>4.7647409172126265</v>
      </c>
    </row>
    <row r="23" spans="1:6" ht="63" thickBot="1">
      <c r="A23" s="49" t="s">
        <v>15</v>
      </c>
      <c r="B23" s="6" t="s">
        <v>16</v>
      </c>
      <c r="C23" s="6"/>
      <c r="D23" s="38">
        <f>SUM(D24)</f>
        <v>167900</v>
      </c>
      <c r="E23" s="34">
        <f>E24</f>
        <v>8000</v>
      </c>
      <c r="F23" s="35">
        <f>F24</f>
        <v>4.7647409172126265</v>
      </c>
    </row>
    <row r="24" spans="1:6" ht="31.8" thickBot="1">
      <c r="A24" s="48" t="s">
        <v>17</v>
      </c>
      <c r="B24" s="8" t="s">
        <v>18</v>
      </c>
      <c r="C24" s="8">
        <v>200</v>
      </c>
      <c r="D24" s="37">
        <v>167900</v>
      </c>
      <c r="E24" s="34">
        <v>8000</v>
      </c>
      <c r="F24" s="35">
        <f>E24/D24*100</f>
        <v>4.7647409172126265</v>
      </c>
    </row>
    <row r="25" spans="1:6" ht="78.599999999999994" thickBot="1">
      <c r="A25" s="49" t="s">
        <v>19</v>
      </c>
      <c r="B25" s="6" t="s">
        <v>20</v>
      </c>
      <c r="C25" s="8"/>
      <c r="D25" s="37">
        <f>SUM(D26)</f>
        <v>221000</v>
      </c>
      <c r="E25" s="34">
        <f>SUM(E26)</f>
        <v>0</v>
      </c>
      <c r="F25" s="35">
        <f>F26</f>
        <v>0</v>
      </c>
    </row>
    <row r="26" spans="1:6" ht="63" thickBot="1">
      <c r="A26" s="49" t="s">
        <v>15</v>
      </c>
      <c r="B26" s="6" t="s">
        <v>21</v>
      </c>
      <c r="C26" s="8"/>
      <c r="D26" s="37">
        <f>SUM(D27)</f>
        <v>221000</v>
      </c>
      <c r="E26" s="34">
        <f>SUM(E27)</f>
        <v>0</v>
      </c>
      <c r="F26" s="35">
        <f>F27</f>
        <v>0</v>
      </c>
    </row>
    <row r="27" spans="1:6" ht="31.8" thickBot="1">
      <c r="A27" s="48" t="s">
        <v>17</v>
      </c>
      <c r="B27" s="6"/>
      <c r="C27" s="8">
        <v>200</v>
      </c>
      <c r="D27" s="37">
        <v>221000</v>
      </c>
      <c r="E27" s="34">
        <v>0</v>
      </c>
      <c r="F27" s="35">
        <f t="shared" ref="F27:F38" si="1">E27/D27*100</f>
        <v>0</v>
      </c>
    </row>
    <row r="28" spans="1:6" ht="31.8" thickBot="1">
      <c r="A28" s="49" t="s">
        <v>165</v>
      </c>
      <c r="B28" s="6" t="s">
        <v>164</v>
      </c>
      <c r="C28" s="8"/>
      <c r="D28" s="37">
        <f>D29</f>
        <v>10000</v>
      </c>
      <c r="E28" s="34">
        <f>E31</f>
        <v>0</v>
      </c>
      <c r="F28" s="35">
        <f>F29</f>
        <v>0</v>
      </c>
    </row>
    <row r="29" spans="1:6" ht="47.4" thickBot="1">
      <c r="A29" s="49" t="s">
        <v>166</v>
      </c>
      <c r="B29" s="6" t="s">
        <v>163</v>
      </c>
      <c r="C29" s="8"/>
      <c r="D29" s="37">
        <f>D30</f>
        <v>10000</v>
      </c>
      <c r="E29" s="34">
        <f>E31</f>
        <v>0</v>
      </c>
      <c r="F29" s="35">
        <f>F31</f>
        <v>0</v>
      </c>
    </row>
    <row r="30" spans="1:6" ht="31.8" thickBot="1">
      <c r="A30" s="48" t="s">
        <v>161</v>
      </c>
      <c r="B30" s="6" t="s">
        <v>162</v>
      </c>
      <c r="C30" s="8"/>
      <c r="D30" s="37">
        <f>D31</f>
        <v>10000</v>
      </c>
      <c r="E30" s="34">
        <f>E31</f>
        <v>0</v>
      </c>
      <c r="F30" s="35">
        <f>F31</f>
        <v>0</v>
      </c>
    </row>
    <row r="31" spans="1:6" ht="31.8" thickBot="1">
      <c r="A31" s="48" t="s">
        <v>17</v>
      </c>
      <c r="B31" s="6"/>
      <c r="C31" s="8">
        <v>200</v>
      </c>
      <c r="D31" s="37">
        <v>10000</v>
      </c>
      <c r="E31" s="34">
        <v>0</v>
      </c>
      <c r="F31" s="35">
        <v>0</v>
      </c>
    </row>
    <row r="32" spans="1:6" ht="31.8" thickBot="1">
      <c r="A32" s="27" t="s">
        <v>109</v>
      </c>
      <c r="B32" s="10" t="s">
        <v>22</v>
      </c>
      <c r="C32" s="10"/>
      <c r="D32" s="39">
        <f>SUM(D33+D49+D53)</f>
        <v>6407239</v>
      </c>
      <c r="E32" s="31">
        <f>SUM(E33+E49+E53)</f>
        <v>1932650.49</v>
      </c>
      <c r="F32" s="32">
        <f t="shared" si="1"/>
        <v>30.163546107769662</v>
      </c>
    </row>
    <row r="33" spans="1:6" ht="31.8" thickBot="1">
      <c r="A33" s="49" t="s">
        <v>23</v>
      </c>
      <c r="B33" s="7" t="s">
        <v>24</v>
      </c>
      <c r="C33" s="7"/>
      <c r="D33" s="37">
        <f>SUM(D34+D41+D46)</f>
        <v>6297239</v>
      </c>
      <c r="E33" s="34">
        <f>SUM(E34+E41+E46)</f>
        <v>1932650.49</v>
      </c>
      <c r="F33" s="35">
        <f t="shared" si="1"/>
        <v>30.690442112805311</v>
      </c>
    </row>
    <row r="34" spans="1:6" ht="47.4" thickBot="1">
      <c r="A34" s="49" t="s">
        <v>25</v>
      </c>
      <c r="B34" s="6" t="s">
        <v>26</v>
      </c>
      <c r="C34" s="7"/>
      <c r="D34" s="38">
        <f>SUM(D35+D39)</f>
        <v>5663249</v>
      </c>
      <c r="E34" s="34">
        <f>SUM(E35+E39)</f>
        <v>1861093.74</v>
      </c>
      <c r="F34" s="35">
        <f t="shared" si="1"/>
        <v>32.862650750479098</v>
      </c>
    </row>
    <row r="35" spans="1:6" ht="47.4" thickBot="1">
      <c r="A35" s="49" t="s">
        <v>27</v>
      </c>
      <c r="B35" s="6" t="s">
        <v>28</v>
      </c>
      <c r="C35" s="6"/>
      <c r="D35" s="38">
        <f>SUM(D36:D38)</f>
        <v>4498320</v>
      </c>
      <c r="E35" s="34">
        <f>SUM(E36+E37+E38)</f>
        <v>1611817.17</v>
      </c>
      <c r="F35" s="35">
        <f t="shared" si="1"/>
        <v>35.83153644027103</v>
      </c>
    </row>
    <row r="36" spans="1:6" ht="78.599999999999994" thickBot="1">
      <c r="A36" s="48" t="s">
        <v>29</v>
      </c>
      <c r="B36" s="8"/>
      <c r="C36" s="8">
        <v>100</v>
      </c>
      <c r="D36" s="37">
        <v>2185610</v>
      </c>
      <c r="E36" s="34">
        <v>767432.07</v>
      </c>
      <c r="F36" s="35">
        <f t="shared" si="1"/>
        <v>35.112946500061767</v>
      </c>
    </row>
    <row r="37" spans="1:6" ht="31.8" thickBot="1">
      <c r="A37" s="48" t="s">
        <v>17</v>
      </c>
      <c r="B37" s="8" t="s">
        <v>18</v>
      </c>
      <c r="C37" s="8">
        <v>200</v>
      </c>
      <c r="D37" s="37">
        <v>2311710</v>
      </c>
      <c r="E37" s="34">
        <v>844385.1</v>
      </c>
      <c r="F37" s="35">
        <f t="shared" si="1"/>
        <v>36.526428488002388</v>
      </c>
    </row>
    <row r="38" spans="1:6" ht="16.2" thickBot="1">
      <c r="A38" s="50" t="s">
        <v>58</v>
      </c>
      <c r="B38" s="17"/>
      <c r="C38" s="8">
        <v>800</v>
      </c>
      <c r="D38" s="37">
        <v>1000</v>
      </c>
      <c r="E38" s="34">
        <v>0</v>
      </c>
      <c r="F38" s="35">
        <f t="shared" si="1"/>
        <v>0</v>
      </c>
    </row>
    <row r="39" spans="1:6" ht="31.8" thickBot="1">
      <c r="A39" s="46" t="s">
        <v>124</v>
      </c>
      <c r="B39" s="6" t="s">
        <v>125</v>
      </c>
      <c r="C39" s="9"/>
      <c r="D39" s="38">
        <f>SUM(D40)</f>
        <v>1164929</v>
      </c>
      <c r="E39" s="34">
        <f>SUM(E40)</f>
        <v>249276.57</v>
      </c>
      <c r="F39" s="35">
        <f>F40</f>
        <v>21.398434582708475</v>
      </c>
    </row>
    <row r="40" spans="1:6" ht="78.599999999999994" thickBot="1">
      <c r="A40" s="51" t="s">
        <v>104</v>
      </c>
      <c r="B40" s="8"/>
      <c r="C40" s="8">
        <v>100</v>
      </c>
      <c r="D40" s="37">
        <v>1164929</v>
      </c>
      <c r="E40" s="34">
        <v>249276.57</v>
      </c>
      <c r="F40" s="35">
        <f>E40/D40*100</f>
        <v>21.398434582708475</v>
      </c>
    </row>
    <row r="41" spans="1:6" ht="31.8" thickBot="1">
      <c r="A41" s="49" t="s">
        <v>30</v>
      </c>
      <c r="B41" s="6" t="s">
        <v>31</v>
      </c>
      <c r="C41" s="8"/>
      <c r="D41" s="37">
        <f>SUM(D42+D44)</f>
        <v>618990</v>
      </c>
      <c r="E41" s="34">
        <f>SUM(E42+E44)</f>
        <v>71556.75</v>
      </c>
      <c r="F41" s="35">
        <f>E41/D41*100</f>
        <v>11.560243299568652</v>
      </c>
    </row>
    <row r="42" spans="1:6" ht="47.4" thickBot="1">
      <c r="A42" s="49" t="s">
        <v>27</v>
      </c>
      <c r="B42" s="6" t="s">
        <v>32</v>
      </c>
      <c r="C42" s="8"/>
      <c r="D42" s="38">
        <f>SUM(D43)</f>
        <v>469990</v>
      </c>
      <c r="E42" s="34">
        <f>E43</f>
        <v>57440</v>
      </c>
      <c r="F42" s="35">
        <f>F43</f>
        <v>12.221536628438903</v>
      </c>
    </row>
    <row r="43" spans="1:6" ht="31.8" thickBot="1">
      <c r="A43" s="48" t="s">
        <v>17</v>
      </c>
      <c r="B43" s="6"/>
      <c r="C43" s="8">
        <v>200</v>
      </c>
      <c r="D43" s="37">
        <v>469990</v>
      </c>
      <c r="E43" s="34">
        <v>57440</v>
      </c>
      <c r="F43" s="35">
        <f>E43/D43*100</f>
        <v>12.221536628438903</v>
      </c>
    </row>
    <row r="44" spans="1:6" ht="47.4" thickBot="1">
      <c r="A44" s="14" t="s">
        <v>33</v>
      </c>
      <c r="B44" s="6" t="s">
        <v>34</v>
      </c>
      <c r="C44" s="8"/>
      <c r="D44" s="38">
        <f>SUM(D45)</f>
        <v>149000</v>
      </c>
      <c r="E44" s="34">
        <f>SUM(E45)</f>
        <v>14116.75</v>
      </c>
      <c r="F44" s="35">
        <f>F45</f>
        <v>9.4743288590604031</v>
      </c>
    </row>
    <row r="45" spans="1:6" ht="31.8" thickBot="1">
      <c r="A45" s="48" t="s">
        <v>17</v>
      </c>
      <c r="B45" s="9"/>
      <c r="C45" s="8">
        <v>800</v>
      </c>
      <c r="D45" s="37">
        <v>149000</v>
      </c>
      <c r="E45" s="34">
        <v>14116.75</v>
      </c>
      <c r="F45" s="35">
        <f>E45/D45*100</f>
        <v>9.4743288590604031</v>
      </c>
    </row>
    <row r="46" spans="1:6" ht="31.8" thickBot="1">
      <c r="A46" s="49" t="s">
        <v>35</v>
      </c>
      <c r="B46" s="6" t="s">
        <v>36</v>
      </c>
      <c r="C46" s="8"/>
      <c r="D46" s="38">
        <f>SUM(D47)</f>
        <v>15000</v>
      </c>
      <c r="E46" s="34">
        <f>SUM(E47)</f>
        <v>0</v>
      </c>
      <c r="F46" s="35">
        <f>F47</f>
        <v>0</v>
      </c>
    </row>
    <row r="47" spans="1:6" ht="47.4" thickBot="1">
      <c r="A47" s="49" t="s">
        <v>37</v>
      </c>
      <c r="B47" s="6" t="s">
        <v>38</v>
      </c>
      <c r="C47" s="8"/>
      <c r="D47" s="38">
        <f>SUM(D48)</f>
        <v>15000</v>
      </c>
      <c r="E47" s="34">
        <f>SUM(E48)</f>
        <v>0</v>
      </c>
      <c r="F47" s="35">
        <f>F48</f>
        <v>0</v>
      </c>
    </row>
    <row r="48" spans="1:6" ht="31.8" thickBot="1">
      <c r="A48" s="48" t="s">
        <v>17</v>
      </c>
      <c r="B48" s="9"/>
      <c r="C48" s="8">
        <v>200</v>
      </c>
      <c r="D48" s="37">
        <v>15000</v>
      </c>
      <c r="E48" s="34">
        <v>0</v>
      </c>
      <c r="F48" s="35">
        <f>E48/D48*100</f>
        <v>0</v>
      </c>
    </row>
    <row r="49" spans="1:6" ht="31.8" thickBot="1">
      <c r="A49" s="48" t="s">
        <v>39</v>
      </c>
      <c r="B49" s="7" t="s">
        <v>40</v>
      </c>
      <c r="C49" s="8"/>
      <c r="D49" s="37">
        <v>65000</v>
      </c>
      <c r="E49" s="34">
        <v>0</v>
      </c>
      <c r="F49" s="35">
        <f>F50</f>
        <v>0</v>
      </c>
    </row>
    <row r="50" spans="1:6" ht="47.4" thickBot="1">
      <c r="A50" s="49" t="s">
        <v>41</v>
      </c>
      <c r="B50" s="6" t="s">
        <v>42</v>
      </c>
      <c r="C50" s="9"/>
      <c r="D50" s="38">
        <f t="shared" ref="D50:E51" si="2">SUM(D51)</f>
        <v>65000</v>
      </c>
      <c r="E50" s="34">
        <f t="shared" si="2"/>
        <v>0</v>
      </c>
      <c r="F50" s="35">
        <f>F51</f>
        <v>0</v>
      </c>
    </row>
    <row r="51" spans="1:6" ht="31.8" thickBot="1">
      <c r="A51" s="49" t="s">
        <v>43</v>
      </c>
      <c r="B51" s="6" t="s">
        <v>44</v>
      </c>
      <c r="C51" s="9"/>
      <c r="D51" s="38">
        <f t="shared" si="2"/>
        <v>65000</v>
      </c>
      <c r="E51" s="34">
        <f t="shared" si="2"/>
        <v>0</v>
      </c>
      <c r="F51" s="35">
        <f>F52</f>
        <v>0</v>
      </c>
    </row>
    <row r="52" spans="1:6" ht="31.8" thickBot="1">
      <c r="A52" s="48" t="s">
        <v>17</v>
      </c>
      <c r="B52" s="7"/>
      <c r="C52" s="8">
        <v>200</v>
      </c>
      <c r="D52" s="37">
        <v>65000</v>
      </c>
      <c r="E52" s="34">
        <v>0</v>
      </c>
      <c r="F52" s="35">
        <f>E52/D52*100</f>
        <v>0</v>
      </c>
    </row>
    <row r="53" spans="1:6" ht="16.2" thickBot="1">
      <c r="A53" s="49" t="s">
        <v>151</v>
      </c>
      <c r="B53" s="7" t="s">
        <v>152</v>
      </c>
      <c r="C53" s="8"/>
      <c r="D53" s="37">
        <f t="shared" ref="D53:E55" si="3">D54</f>
        <v>45000</v>
      </c>
      <c r="E53" s="34">
        <f t="shared" si="3"/>
        <v>0</v>
      </c>
      <c r="F53" s="35">
        <f>F55</f>
        <v>0</v>
      </c>
    </row>
    <row r="54" spans="1:6" ht="63" thickBot="1">
      <c r="A54" s="49" t="s">
        <v>154</v>
      </c>
      <c r="B54" s="7" t="s">
        <v>153</v>
      </c>
      <c r="C54" s="8"/>
      <c r="D54" s="37">
        <f t="shared" si="3"/>
        <v>45000</v>
      </c>
      <c r="E54" s="34">
        <f t="shared" si="3"/>
        <v>0</v>
      </c>
      <c r="F54" s="35">
        <f>F55</f>
        <v>0</v>
      </c>
    </row>
    <row r="55" spans="1:6" ht="16.2" thickBot="1">
      <c r="A55" s="49" t="s">
        <v>151</v>
      </c>
      <c r="B55" s="7" t="s">
        <v>155</v>
      </c>
      <c r="C55" s="8"/>
      <c r="D55" s="37">
        <f t="shared" si="3"/>
        <v>45000</v>
      </c>
      <c r="E55" s="34">
        <f t="shared" si="3"/>
        <v>0</v>
      </c>
      <c r="F55" s="35">
        <f>F56</f>
        <v>0</v>
      </c>
    </row>
    <row r="56" spans="1:6" ht="31.8" thickBot="1">
      <c r="A56" s="48" t="s">
        <v>17</v>
      </c>
      <c r="B56" s="7"/>
      <c r="C56" s="8">
        <v>200</v>
      </c>
      <c r="D56" s="37">
        <v>45000</v>
      </c>
      <c r="E56" s="34">
        <v>0</v>
      </c>
      <c r="F56" s="35">
        <f>E56/D56*100</f>
        <v>0</v>
      </c>
    </row>
    <row r="57" spans="1:6" ht="47.4" thickBot="1">
      <c r="A57" s="13" t="s">
        <v>45</v>
      </c>
      <c r="B57" s="10" t="s">
        <v>46</v>
      </c>
      <c r="C57" s="8"/>
      <c r="D57" s="39">
        <f>SUM(D58+D76+D80)</f>
        <v>5491923.2000000002</v>
      </c>
      <c r="E57" s="31">
        <f>SUM(E58+E76+E82)</f>
        <v>987505.52999999991</v>
      </c>
      <c r="F57" s="32">
        <f>E57/D57*100</f>
        <v>17.981051337353005</v>
      </c>
    </row>
    <row r="58" spans="1:6" ht="47.4" thickBot="1">
      <c r="A58" s="27" t="s">
        <v>47</v>
      </c>
      <c r="B58" s="10" t="s">
        <v>48</v>
      </c>
      <c r="C58" s="8"/>
      <c r="D58" s="39">
        <f>SUM(D59+D63+D66+D69)</f>
        <v>4677923.2</v>
      </c>
      <c r="E58" s="31">
        <f>SUM(E59+E63+E66+E69)</f>
        <v>912247.69</v>
      </c>
      <c r="F58" s="32">
        <f>E58/D58*100</f>
        <v>19.501125841484527</v>
      </c>
    </row>
    <row r="59" spans="1:6" ht="16.2" thickBot="1">
      <c r="A59" s="49" t="s">
        <v>49</v>
      </c>
      <c r="B59" s="6" t="s">
        <v>50</v>
      </c>
      <c r="C59" s="8"/>
      <c r="D59" s="38">
        <f>SUM(D60)</f>
        <v>2865000</v>
      </c>
      <c r="E59" s="34">
        <f>SUM(E60)</f>
        <v>900347.69</v>
      </c>
      <c r="F59" s="35">
        <f>F60</f>
        <v>31.425748342059336</v>
      </c>
    </row>
    <row r="60" spans="1:6" ht="47.4" thickBot="1">
      <c r="A60" s="49" t="s">
        <v>111</v>
      </c>
      <c r="B60" s="6" t="s">
        <v>51</v>
      </c>
      <c r="C60" s="6"/>
      <c r="D60" s="38">
        <f>D61+D62</f>
        <v>2865000</v>
      </c>
      <c r="E60" s="34">
        <f>E61+E62</f>
        <v>900347.69</v>
      </c>
      <c r="F60" s="35">
        <f>F61</f>
        <v>31.425748342059336</v>
      </c>
    </row>
    <row r="61" spans="1:6" ht="31.8" thickBot="1">
      <c r="A61" s="48" t="s">
        <v>17</v>
      </c>
      <c r="B61" s="7" t="s">
        <v>18</v>
      </c>
      <c r="C61" s="8">
        <v>200</v>
      </c>
      <c r="D61" s="37">
        <v>2865000</v>
      </c>
      <c r="E61" s="34">
        <v>900347.69</v>
      </c>
      <c r="F61" s="35">
        <f>E61/D61*100</f>
        <v>31.425748342059336</v>
      </c>
    </row>
    <row r="62" spans="1:6" ht="16.2" thickBot="1">
      <c r="A62" s="48" t="s">
        <v>58</v>
      </c>
      <c r="B62" s="7"/>
      <c r="C62" s="8">
        <v>800</v>
      </c>
      <c r="D62" s="37">
        <v>0</v>
      </c>
      <c r="E62" s="34">
        <v>0</v>
      </c>
      <c r="F62" s="35">
        <v>0</v>
      </c>
    </row>
    <row r="63" spans="1:6" ht="16.2" thickBot="1">
      <c r="A63" s="49" t="s">
        <v>52</v>
      </c>
      <c r="B63" s="6" t="s">
        <v>53</v>
      </c>
      <c r="C63" s="9"/>
      <c r="D63" s="38">
        <f>SUM(D64)</f>
        <v>1112727.2</v>
      </c>
      <c r="E63" s="34">
        <f>E64</f>
        <v>11900</v>
      </c>
      <c r="F63" s="35">
        <f>E63/D63*100</f>
        <v>1.0694445143427787</v>
      </c>
    </row>
    <row r="64" spans="1:6" ht="47.4" thickBot="1">
      <c r="A64" s="49" t="s">
        <v>112</v>
      </c>
      <c r="B64" s="6" t="s">
        <v>54</v>
      </c>
      <c r="C64" s="9"/>
      <c r="D64" s="38">
        <f>SUM(D65)</f>
        <v>1112727.2</v>
      </c>
      <c r="E64" s="34">
        <f>SUM(E65)</f>
        <v>11900</v>
      </c>
      <c r="F64" s="35">
        <f>F65</f>
        <v>1.0694445143427787</v>
      </c>
    </row>
    <row r="65" spans="1:6" ht="31.8" thickBot="1">
      <c r="A65" s="48" t="s">
        <v>17</v>
      </c>
      <c r="B65" s="8"/>
      <c r="C65" s="8">
        <v>200</v>
      </c>
      <c r="D65" s="37">
        <v>1112727.2</v>
      </c>
      <c r="E65" s="34">
        <v>11900</v>
      </c>
      <c r="F65" s="35">
        <f>E65/D65*100</f>
        <v>1.0694445143427787</v>
      </c>
    </row>
    <row r="66" spans="1:6" ht="31.8" thickBot="1">
      <c r="A66" s="49" t="s">
        <v>55</v>
      </c>
      <c r="B66" s="6" t="s">
        <v>56</v>
      </c>
      <c r="C66" s="9"/>
      <c r="D66" s="38">
        <f>SUM(D67)</f>
        <v>100000</v>
      </c>
      <c r="E66" s="34">
        <f>E67</f>
        <v>0</v>
      </c>
      <c r="F66" s="35">
        <f>F67</f>
        <v>0</v>
      </c>
    </row>
    <row r="67" spans="1:6" ht="47.4" thickBot="1">
      <c r="A67" s="49" t="s">
        <v>113</v>
      </c>
      <c r="B67" s="6" t="s">
        <v>57</v>
      </c>
      <c r="C67" s="9"/>
      <c r="D67" s="38">
        <f>SUM(D68)</f>
        <v>100000</v>
      </c>
      <c r="E67" s="34">
        <f>E68</f>
        <v>0</v>
      </c>
      <c r="F67" s="35">
        <f>F68</f>
        <v>0</v>
      </c>
    </row>
    <row r="68" spans="1:6" ht="31.8" thickBot="1">
      <c r="A68" s="48" t="s">
        <v>17</v>
      </c>
      <c r="B68" s="8"/>
      <c r="C68" s="8">
        <v>200</v>
      </c>
      <c r="D68" s="37">
        <v>100000</v>
      </c>
      <c r="E68" s="34">
        <v>0</v>
      </c>
      <c r="F68" s="35">
        <f>E68/D68*100</f>
        <v>0</v>
      </c>
    </row>
    <row r="69" spans="1:6" ht="31.8" thickBot="1">
      <c r="A69" s="49" t="s">
        <v>169</v>
      </c>
      <c r="B69" s="8" t="s">
        <v>168</v>
      </c>
      <c r="C69" s="8"/>
      <c r="D69" s="37">
        <f>D70+D72+D74</f>
        <v>600196</v>
      </c>
      <c r="E69" s="34">
        <f>E70+E72+E74</f>
        <v>0</v>
      </c>
      <c r="F69" s="35">
        <f>F71</f>
        <v>0</v>
      </c>
    </row>
    <row r="70" spans="1:6" ht="31.8" thickBot="1">
      <c r="A70" s="49" t="s">
        <v>170</v>
      </c>
      <c r="B70" s="8" t="s">
        <v>167</v>
      </c>
      <c r="C70" s="8"/>
      <c r="D70" s="37">
        <f>D71</f>
        <v>5010</v>
      </c>
      <c r="E70" s="34">
        <v>0</v>
      </c>
      <c r="F70" s="35">
        <v>0</v>
      </c>
    </row>
    <row r="71" spans="1:6" ht="39" customHeight="1" thickBot="1">
      <c r="A71" s="48" t="s">
        <v>17</v>
      </c>
      <c r="B71" s="8"/>
      <c r="C71" s="8">
        <v>200</v>
      </c>
      <c r="D71" s="37">
        <v>5010</v>
      </c>
      <c r="E71" s="34">
        <v>0</v>
      </c>
      <c r="F71" s="35">
        <v>0</v>
      </c>
    </row>
    <row r="72" spans="1:6" ht="39" customHeight="1" thickBot="1">
      <c r="A72" s="49" t="s">
        <v>172</v>
      </c>
      <c r="B72" s="8" t="s">
        <v>171</v>
      </c>
      <c r="C72" s="8"/>
      <c r="D72" s="37">
        <f>D73</f>
        <v>500000</v>
      </c>
      <c r="E72" s="34">
        <f>E73</f>
        <v>0</v>
      </c>
      <c r="F72" s="35">
        <f>F73</f>
        <v>0</v>
      </c>
    </row>
    <row r="73" spans="1:6" ht="39" customHeight="1" thickBot="1">
      <c r="A73" s="48" t="s">
        <v>17</v>
      </c>
      <c r="B73" s="8"/>
      <c r="C73" s="8">
        <v>200</v>
      </c>
      <c r="D73" s="37">
        <v>500000</v>
      </c>
      <c r="E73" s="34">
        <v>0</v>
      </c>
      <c r="F73" s="35">
        <f>E73/D73*100</f>
        <v>0</v>
      </c>
    </row>
    <row r="74" spans="1:6" ht="39" customHeight="1" thickBot="1">
      <c r="A74" s="49" t="s">
        <v>170</v>
      </c>
      <c r="B74" s="8" t="s">
        <v>173</v>
      </c>
      <c r="C74" s="8"/>
      <c r="D74" s="37">
        <f>D75</f>
        <v>95186</v>
      </c>
      <c r="E74" s="34">
        <v>0</v>
      </c>
      <c r="F74" s="35">
        <f>F75</f>
        <v>0</v>
      </c>
    </row>
    <row r="75" spans="1:6" ht="39" customHeight="1" thickBot="1">
      <c r="A75" s="48" t="s">
        <v>17</v>
      </c>
      <c r="B75" s="8"/>
      <c r="C75" s="8">
        <v>200</v>
      </c>
      <c r="D75" s="37">
        <v>95186</v>
      </c>
      <c r="E75" s="34">
        <v>0</v>
      </c>
      <c r="F75" s="35">
        <v>0</v>
      </c>
    </row>
    <row r="76" spans="1:6" ht="31.8" thickBot="1">
      <c r="A76" s="28" t="s">
        <v>143</v>
      </c>
      <c r="B76" s="11" t="s">
        <v>142</v>
      </c>
      <c r="C76" s="41"/>
      <c r="D76" s="39">
        <f>D79</f>
        <v>619000</v>
      </c>
      <c r="E76" s="31">
        <f t="shared" ref="E76:F78" si="4">E77</f>
        <v>75257.84</v>
      </c>
      <c r="F76" s="32">
        <f t="shared" si="4"/>
        <v>12.157970920840064</v>
      </c>
    </row>
    <row r="77" spans="1:6" ht="31.8" thickBot="1">
      <c r="A77" s="49" t="s">
        <v>144</v>
      </c>
      <c r="B77" s="9" t="s">
        <v>145</v>
      </c>
      <c r="C77" s="8"/>
      <c r="D77" s="38">
        <f>D79</f>
        <v>619000</v>
      </c>
      <c r="E77" s="34">
        <f t="shared" si="4"/>
        <v>75257.84</v>
      </c>
      <c r="F77" s="35">
        <f t="shared" si="4"/>
        <v>12.157970920840064</v>
      </c>
    </row>
    <row r="78" spans="1:6" ht="47.4" thickBot="1">
      <c r="A78" s="49" t="s">
        <v>146</v>
      </c>
      <c r="B78" s="9" t="s">
        <v>147</v>
      </c>
      <c r="C78" s="8"/>
      <c r="D78" s="38">
        <f>D79</f>
        <v>619000</v>
      </c>
      <c r="E78" s="34">
        <f t="shared" si="4"/>
        <v>75257.84</v>
      </c>
      <c r="F78" s="35">
        <f t="shared" si="4"/>
        <v>12.157970920840064</v>
      </c>
    </row>
    <row r="79" spans="1:6" ht="16.2" thickBot="1">
      <c r="A79" s="48" t="s">
        <v>58</v>
      </c>
      <c r="B79" s="8"/>
      <c r="C79" s="8">
        <v>800</v>
      </c>
      <c r="D79" s="38">
        <v>619000</v>
      </c>
      <c r="E79" s="34">
        <v>75257.84</v>
      </c>
      <c r="F79" s="35">
        <f>E79/D79*100</f>
        <v>12.157970920840064</v>
      </c>
    </row>
    <row r="80" spans="1:6" ht="60" customHeight="1" thickBot="1">
      <c r="A80" s="54" t="s">
        <v>177</v>
      </c>
      <c r="B80" s="11" t="s">
        <v>175</v>
      </c>
      <c r="C80" s="11"/>
      <c r="D80" s="39">
        <f>D83</f>
        <v>195000</v>
      </c>
      <c r="E80" s="31">
        <f>E81</f>
        <v>0</v>
      </c>
      <c r="F80" s="32">
        <v>0</v>
      </c>
    </row>
    <row r="81" spans="1:6" ht="47.4" customHeight="1" thickBot="1">
      <c r="A81" s="53" t="s">
        <v>178</v>
      </c>
      <c r="B81" s="9" t="s">
        <v>176</v>
      </c>
      <c r="C81" s="8"/>
      <c r="D81" s="38">
        <f>D82</f>
        <v>195000</v>
      </c>
      <c r="E81" s="34">
        <f>E82</f>
        <v>0</v>
      </c>
      <c r="F81" s="35">
        <v>0</v>
      </c>
    </row>
    <row r="82" spans="1:6" ht="16.2" thickBot="1">
      <c r="A82" s="49" t="s">
        <v>179</v>
      </c>
      <c r="B82" s="9" t="s">
        <v>174</v>
      </c>
      <c r="C82" s="8"/>
      <c r="D82" s="38">
        <f>D83</f>
        <v>195000</v>
      </c>
      <c r="E82" s="34">
        <f>E83</f>
        <v>0</v>
      </c>
      <c r="F82" s="35">
        <v>0</v>
      </c>
    </row>
    <row r="83" spans="1:6" ht="31.8" thickBot="1">
      <c r="A83" s="48" t="s">
        <v>17</v>
      </c>
      <c r="B83" s="8"/>
      <c r="C83" s="8">
        <v>200</v>
      </c>
      <c r="D83" s="38">
        <v>195000</v>
      </c>
      <c r="E83" s="34">
        <v>0</v>
      </c>
      <c r="F83" s="35">
        <v>0</v>
      </c>
    </row>
    <row r="84" spans="1:6" ht="47.4" thickBot="1">
      <c r="A84" s="13" t="s">
        <v>59</v>
      </c>
      <c r="B84" s="10" t="s">
        <v>60</v>
      </c>
      <c r="C84" s="11"/>
      <c r="D84" s="39">
        <f>SUM(D85+D95+D100)</f>
        <v>6305125</v>
      </c>
      <c r="E84" s="31">
        <f>E85+E98</f>
        <v>270920.94999999995</v>
      </c>
      <c r="F84" s="32">
        <f>E84/D84*100</f>
        <v>4.2968370968061684</v>
      </c>
    </row>
    <row r="85" spans="1:6" ht="78.599999999999994" thickBot="1">
      <c r="A85" s="27" t="s">
        <v>114</v>
      </c>
      <c r="B85" s="10" t="s">
        <v>61</v>
      </c>
      <c r="C85" s="8"/>
      <c r="D85" s="38">
        <f>SUM(D86)</f>
        <v>6052125</v>
      </c>
      <c r="E85" s="34">
        <f>SUM(E86)</f>
        <v>265226.94999999995</v>
      </c>
      <c r="F85" s="35">
        <f>F86</f>
        <v>4.3823772641840666</v>
      </c>
    </row>
    <row r="86" spans="1:6" ht="94.2" thickBot="1">
      <c r="A86" s="14" t="s">
        <v>62</v>
      </c>
      <c r="B86" s="6" t="s">
        <v>63</v>
      </c>
      <c r="C86" s="9"/>
      <c r="D86" s="38">
        <f>SUM(D87+D89+D91+D93)</f>
        <v>6052125</v>
      </c>
      <c r="E86" s="34">
        <f>E87+E89+E91+E93</f>
        <v>265226.94999999995</v>
      </c>
      <c r="F86" s="35">
        <f>E86/D86*100</f>
        <v>4.3823772641840666</v>
      </c>
    </row>
    <row r="87" spans="1:6" ht="78.599999999999994" thickBot="1">
      <c r="A87" s="49" t="s">
        <v>115</v>
      </c>
      <c r="B87" s="6" t="s">
        <v>64</v>
      </c>
      <c r="C87" s="9"/>
      <c r="D87" s="38">
        <f>SUM(D88)</f>
        <v>2093687</v>
      </c>
      <c r="E87" s="34">
        <f>SUM(E88)</f>
        <v>185542.83</v>
      </c>
      <c r="F87" s="35">
        <f>F88</f>
        <v>8.8620137585035383</v>
      </c>
    </row>
    <row r="88" spans="1:6" ht="31.8" thickBot="1">
      <c r="A88" s="48" t="s">
        <v>17</v>
      </c>
      <c r="B88" s="6"/>
      <c r="C88" s="8">
        <v>200</v>
      </c>
      <c r="D88" s="37">
        <v>2093687</v>
      </c>
      <c r="E88" s="34">
        <v>185542.83</v>
      </c>
      <c r="F88" s="35">
        <f>E88/D88*100</f>
        <v>8.8620137585035383</v>
      </c>
    </row>
    <row r="89" spans="1:6" ht="31.8" thickBot="1">
      <c r="A89" s="49" t="s">
        <v>65</v>
      </c>
      <c r="B89" s="6" t="s">
        <v>66</v>
      </c>
      <c r="C89" s="9"/>
      <c r="D89" s="38">
        <f>SUM(D90)</f>
        <v>979176</v>
      </c>
      <c r="E89" s="34">
        <f>E90</f>
        <v>79684.12</v>
      </c>
      <c r="F89" s="35">
        <f>F90</f>
        <v>8.1378751113180883</v>
      </c>
    </row>
    <row r="90" spans="1:6" ht="31.8" thickBot="1">
      <c r="A90" s="48" t="s">
        <v>17</v>
      </c>
      <c r="B90" s="6"/>
      <c r="C90" s="9">
        <v>200</v>
      </c>
      <c r="D90" s="38">
        <v>979176</v>
      </c>
      <c r="E90" s="34">
        <v>79684.12</v>
      </c>
      <c r="F90" s="35">
        <f>E90/D90*100</f>
        <v>8.1378751113180883</v>
      </c>
    </row>
    <row r="91" spans="1:6" ht="31.8" thickBot="1">
      <c r="A91" s="49" t="s">
        <v>139</v>
      </c>
      <c r="B91" s="6" t="s">
        <v>138</v>
      </c>
      <c r="C91" s="9"/>
      <c r="D91" s="38">
        <f>D92</f>
        <v>148963</v>
      </c>
      <c r="E91" s="34">
        <f>E92</f>
        <v>0</v>
      </c>
      <c r="F91" s="35">
        <f>F92</f>
        <v>0</v>
      </c>
    </row>
    <row r="92" spans="1:6" ht="31.8" thickBot="1">
      <c r="A92" s="48" t="s">
        <v>17</v>
      </c>
      <c r="B92" s="6"/>
      <c r="C92" s="9">
        <v>200</v>
      </c>
      <c r="D92" s="38">
        <v>148963</v>
      </c>
      <c r="E92" s="34">
        <v>0</v>
      </c>
      <c r="F92" s="35">
        <f>E92/D92*100</f>
        <v>0</v>
      </c>
    </row>
    <row r="93" spans="1:6" ht="31.8" thickBot="1">
      <c r="A93" s="49" t="s">
        <v>67</v>
      </c>
      <c r="B93" s="6" t="s">
        <v>68</v>
      </c>
      <c r="C93" s="9"/>
      <c r="D93" s="38">
        <f>D94</f>
        <v>2830299</v>
      </c>
      <c r="E93" s="34">
        <f>E94</f>
        <v>0</v>
      </c>
      <c r="F93" s="35">
        <f>F94</f>
        <v>0</v>
      </c>
    </row>
    <row r="94" spans="1:6" ht="31.8" thickBot="1">
      <c r="A94" s="49" t="s">
        <v>17</v>
      </c>
      <c r="B94" s="6"/>
      <c r="C94" s="9">
        <v>200</v>
      </c>
      <c r="D94" s="38">
        <v>2830299</v>
      </c>
      <c r="E94" s="34">
        <v>0</v>
      </c>
      <c r="F94" s="35">
        <f>E94/D94*100</f>
        <v>0</v>
      </c>
    </row>
    <row r="95" spans="1:6" ht="15.75" customHeight="1">
      <c r="A95" s="71" t="s">
        <v>117</v>
      </c>
      <c r="B95" s="75" t="s">
        <v>69</v>
      </c>
      <c r="C95" s="77"/>
      <c r="D95" s="73">
        <f>SUM(D97)</f>
        <v>153000</v>
      </c>
      <c r="E95" s="67">
        <f>E97</f>
        <v>5694</v>
      </c>
      <c r="F95" s="69">
        <f>F97</f>
        <v>3.72156862745098</v>
      </c>
    </row>
    <row r="96" spans="1:6" ht="30" customHeight="1" thickBot="1">
      <c r="A96" s="72"/>
      <c r="B96" s="76"/>
      <c r="C96" s="78"/>
      <c r="D96" s="74"/>
      <c r="E96" s="68"/>
      <c r="F96" s="70"/>
    </row>
    <row r="97" spans="1:6" ht="16.2" thickBot="1">
      <c r="A97" s="49" t="s">
        <v>70</v>
      </c>
      <c r="B97" s="6" t="s">
        <v>71</v>
      </c>
      <c r="C97" s="9"/>
      <c r="D97" s="38">
        <f>SUM(D98)</f>
        <v>153000</v>
      </c>
      <c r="E97" s="34">
        <f>E98</f>
        <v>5694</v>
      </c>
      <c r="F97" s="35">
        <f>F98</f>
        <v>3.72156862745098</v>
      </c>
    </row>
    <row r="98" spans="1:6" ht="47.4" thickBot="1">
      <c r="A98" s="14" t="s">
        <v>110</v>
      </c>
      <c r="B98" s="6" t="s">
        <v>72</v>
      </c>
      <c r="C98" s="9"/>
      <c r="D98" s="38">
        <f>D99</f>
        <v>153000</v>
      </c>
      <c r="E98" s="34">
        <f>E99</f>
        <v>5694</v>
      </c>
      <c r="F98" s="35">
        <f>F99</f>
        <v>3.72156862745098</v>
      </c>
    </row>
    <row r="99" spans="1:6" ht="31.8" thickBot="1">
      <c r="A99" s="48" t="s">
        <v>17</v>
      </c>
      <c r="B99" s="6"/>
      <c r="C99" s="9">
        <v>200</v>
      </c>
      <c r="D99" s="38">
        <v>153000</v>
      </c>
      <c r="E99" s="34">
        <v>5694</v>
      </c>
      <c r="F99" s="35">
        <f>E99/D99*100</f>
        <v>3.72156862745098</v>
      </c>
    </row>
    <row r="100" spans="1:6" ht="78.599999999999994" thickBot="1">
      <c r="A100" s="28" t="s">
        <v>183</v>
      </c>
      <c r="B100" s="10" t="s">
        <v>182</v>
      </c>
      <c r="C100" s="11"/>
      <c r="D100" s="39">
        <f>D103</f>
        <v>100000</v>
      </c>
      <c r="E100" s="31">
        <f>E103</f>
        <v>0</v>
      </c>
      <c r="F100" s="32">
        <f>F103</f>
        <v>0</v>
      </c>
    </row>
    <row r="101" spans="1:6" ht="47.4" thickBot="1">
      <c r="A101" s="49" t="s">
        <v>184</v>
      </c>
      <c r="B101" s="6" t="s">
        <v>181</v>
      </c>
      <c r="C101" s="9"/>
      <c r="D101" s="38">
        <f>D102</f>
        <v>100000</v>
      </c>
      <c r="E101" s="34">
        <f>E102</f>
        <v>0</v>
      </c>
      <c r="F101" s="35">
        <f>F103</f>
        <v>0</v>
      </c>
    </row>
    <row r="102" spans="1:6" ht="79.2" customHeight="1" thickBot="1">
      <c r="A102" s="49" t="s">
        <v>185</v>
      </c>
      <c r="B102" s="6" t="s">
        <v>180</v>
      </c>
      <c r="C102" s="9"/>
      <c r="D102" s="38">
        <f>D103</f>
        <v>100000</v>
      </c>
      <c r="E102" s="34">
        <f>E103</f>
        <v>0</v>
      </c>
      <c r="F102" s="35">
        <f>F101</f>
        <v>0</v>
      </c>
    </row>
    <row r="103" spans="1:6" ht="31.8" thickBot="1">
      <c r="A103" s="48" t="s">
        <v>17</v>
      </c>
      <c r="B103" s="6"/>
      <c r="C103" s="9">
        <v>200</v>
      </c>
      <c r="D103" s="38">
        <v>100000</v>
      </c>
      <c r="E103" s="34">
        <v>0</v>
      </c>
      <c r="F103" s="35">
        <v>0</v>
      </c>
    </row>
    <row r="104" spans="1:6" ht="63" thickBot="1">
      <c r="A104" s="27" t="s">
        <v>73</v>
      </c>
      <c r="B104" s="10" t="s">
        <v>74</v>
      </c>
      <c r="C104" s="11"/>
      <c r="D104" s="39">
        <f>SUM(D105+D115)</f>
        <v>941640</v>
      </c>
      <c r="E104" s="31">
        <f>SUM(E105+E115)</f>
        <v>233919.09</v>
      </c>
      <c r="F104" s="32">
        <f>E104/D104*100</f>
        <v>24.84166879062062</v>
      </c>
    </row>
    <row r="105" spans="1:6" ht="47.4" thickBot="1">
      <c r="A105" s="49" t="s">
        <v>75</v>
      </c>
      <c r="B105" s="6" t="s">
        <v>76</v>
      </c>
      <c r="C105" s="11"/>
      <c r="D105" s="38">
        <f>SUM(D106+D110)</f>
        <v>308640</v>
      </c>
      <c r="E105" s="34">
        <f>SUM(E106+E110)</f>
        <v>109720.4</v>
      </c>
      <c r="F105" s="35">
        <f>E105/D105*100</f>
        <v>35.549637117677548</v>
      </c>
    </row>
    <row r="106" spans="1:6" ht="31.8" thickBot="1">
      <c r="A106" s="49" t="s">
        <v>77</v>
      </c>
      <c r="B106" s="6" t="s">
        <v>78</v>
      </c>
      <c r="C106" s="11"/>
      <c r="D106" s="38">
        <f>SUM(D107)</f>
        <v>32000</v>
      </c>
      <c r="E106" s="34">
        <f>SUM(E107)</f>
        <v>29760</v>
      </c>
      <c r="F106" s="35">
        <f>F107</f>
        <v>93</v>
      </c>
    </row>
    <row r="107" spans="1:6" ht="31.8" thickBot="1">
      <c r="A107" s="49" t="s">
        <v>79</v>
      </c>
      <c r="B107" s="6" t="s">
        <v>80</v>
      </c>
      <c r="C107" s="11"/>
      <c r="D107" s="38">
        <f>SUM(D108+D109)</f>
        <v>32000</v>
      </c>
      <c r="E107" s="34">
        <f>E109+E108</f>
        <v>29760</v>
      </c>
      <c r="F107" s="35">
        <f>E107/D107*100</f>
        <v>93</v>
      </c>
    </row>
    <row r="108" spans="1:6" ht="31.8" thickBot="1">
      <c r="A108" s="48" t="s">
        <v>17</v>
      </c>
      <c r="B108" s="6"/>
      <c r="C108" s="8">
        <v>200</v>
      </c>
      <c r="D108" s="37">
        <v>2840</v>
      </c>
      <c r="E108" s="34">
        <v>600</v>
      </c>
      <c r="F108" s="35">
        <f>E108/D108*100</f>
        <v>21.12676056338028</v>
      </c>
    </row>
    <row r="109" spans="1:6" ht="16.2" thickBot="1">
      <c r="A109" s="48" t="s">
        <v>58</v>
      </c>
      <c r="B109" s="6"/>
      <c r="C109" s="8">
        <v>800</v>
      </c>
      <c r="D109" s="37">
        <v>29160</v>
      </c>
      <c r="E109" s="34">
        <v>29160</v>
      </c>
      <c r="F109" s="35">
        <v>100</v>
      </c>
    </row>
    <row r="110" spans="1:6" ht="63" thickBot="1">
      <c r="A110" s="49" t="s">
        <v>81</v>
      </c>
      <c r="B110" s="6" t="s">
        <v>82</v>
      </c>
      <c r="C110" s="11"/>
      <c r="D110" s="38">
        <f>SUM(D111+D113)</f>
        <v>276640</v>
      </c>
      <c r="E110" s="34">
        <f>SUM(E111+E113)</f>
        <v>79960.399999999994</v>
      </c>
      <c r="F110" s="35">
        <f>E110/D110*100</f>
        <v>28.90413533834586</v>
      </c>
    </row>
    <row r="111" spans="1:6" ht="31.8" thickBot="1">
      <c r="A111" s="14" t="s">
        <v>83</v>
      </c>
      <c r="B111" s="6" t="s">
        <v>84</v>
      </c>
      <c r="C111" s="6"/>
      <c r="D111" s="38">
        <f>SUM(D112)</f>
        <v>96640</v>
      </c>
      <c r="E111" s="34">
        <f>SUM(E112)</f>
        <v>46990</v>
      </c>
      <c r="F111" s="35">
        <v>95.5</v>
      </c>
    </row>
    <row r="112" spans="1:6" ht="31.8" thickBot="1">
      <c r="A112" s="48" t="s">
        <v>17</v>
      </c>
      <c r="B112" s="7"/>
      <c r="C112" s="7">
        <v>200</v>
      </c>
      <c r="D112" s="37">
        <v>96640</v>
      </c>
      <c r="E112" s="34">
        <v>46990</v>
      </c>
      <c r="F112" s="35">
        <f>E112/D112*100</f>
        <v>48.623758278145694</v>
      </c>
    </row>
    <row r="113" spans="1:6" ht="31.8" thickBot="1">
      <c r="A113" s="49" t="s">
        <v>85</v>
      </c>
      <c r="B113" s="6" t="s">
        <v>86</v>
      </c>
      <c r="C113" s="6"/>
      <c r="D113" s="38">
        <f>SUM(D114)</f>
        <v>180000</v>
      </c>
      <c r="E113" s="34">
        <f>SUM(E114)</f>
        <v>32970.400000000001</v>
      </c>
      <c r="F113" s="35">
        <f>F114</f>
        <v>18.31688888888889</v>
      </c>
    </row>
    <row r="114" spans="1:6" ht="31.8" thickBot="1">
      <c r="A114" s="48" t="s">
        <v>17</v>
      </c>
      <c r="B114" s="7"/>
      <c r="C114" s="7">
        <v>200</v>
      </c>
      <c r="D114" s="37">
        <v>180000</v>
      </c>
      <c r="E114" s="34">
        <v>32970.400000000001</v>
      </c>
      <c r="F114" s="35">
        <f>E114/D114*100</f>
        <v>18.31688888888889</v>
      </c>
    </row>
    <row r="115" spans="1:6" ht="47.4" thickBot="1">
      <c r="A115" s="27" t="s">
        <v>116</v>
      </c>
      <c r="B115" s="6" t="s">
        <v>88</v>
      </c>
      <c r="C115" s="6"/>
      <c r="D115" s="38">
        <f>SUM(D116)</f>
        <v>633000</v>
      </c>
      <c r="E115" s="34">
        <f>SUM(E116)</f>
        <v>124198.69</v>
      </c>
      <c r="F115" s="35">
        <f>F116</f>
        <v>19.620646129541864</v>
      </c>
    </row>
    <row r="116" spans="1:6" ht="31.8" thickBot="1">
      <c r="A116" s="49" t="s">
        <v>89</v>
      </c>
      <c r="B116" s="6" t="s">
        <v>90</v>
      </c>
      <c r="C116" s="6"/>
      <c r="D116" s="38">
        <f>SUM(D117+D120+D122)</f>
        <v>633000</v>
      </c>
      <c r="E116" s="34">
        <f>SUM(E117+E120+E122)</f>
        <v>124198.69</v>
      </c>
      <c r="F116" s="35">
        <f>E116/D116*100</f>
        <v>19.620646129541864</v>
      </c>
    </row>
    <row r="117" spans="1:6" ht="47.4" thickBot="1">
      <c r="A117" s="14" t="s">
        <v>33</v>
      </c>
      <c r="B117" s="6" t="s">
        <v>91</v>
      </c>
      <c r="C117" s="6"/>
      <c r="D117" s="38">
        <f>SUM(D118:D119)</f>
        <v>293000</v>
      </c>
      <c r="E117" s="34">
        <f>SUM(E118+E119)</f>
        <v>59591</v>
      </c>
      <c r="F117" s="35">
        <f>E117/D117*100</f>
        <v>20.338225255972699</v>
      </c>
    </row>
    <row r="118" spans="1:6" ht="31.8" thickBot="1">
      <c r="A118" s="48" t="s">
        <v>17</v>
      </c>
      <c r="B118" s="6"/>
      <c r="C118" s="7">
        <v>200</v>
      </c>
      <c r="D118" s="37">
        <v>33000</v>
      </c>
      <c r="E118" s="34">
        <v>0</v>
      </c>
      <c r="F118" s="35">
        <f>E118/D118*100</f>
        <v>0</v>
      </c>
    </row>
    <row r="119" spans="1:6" ht="16.2" thickBot="1">
      <c r="A119" s="48" t="s">
        <v>58</v>
      </c>
      <c r="B119" s="7"/>
      <c r="C119" s="7">
        <v>800</v>
      </c>
      <c r="D119" s="37">
        <v>260000</v>
      </c>
      <c r="E119" s="34">
        <v>59591</v>
      </c>
      <c r="F119" s="35">
        <f>E119/D119*100</f>
        <v>22.919615384615387</v>
      </c>
    </row>
    <row r="120" spans="1:6" ht="47.4" thickBot="1">
      <c r="A120" s="14" t="s">
        <v>92</v>
      </c>
      <c r="B120" s="6" t="s">
        <v>93</v>
      </c>
      <c r="C120" s="8"/>
      <c r="D120" s="38">
        <f>SUM(D121)</f>
        <v>50000</v>
      </c>
      <c r="E120" s="34">
        <f>SUM(E121)</f>
        <v>0</v>
      </c>
      <c r="F120" s="35">
        <v>100</v>
      </c>
    </row>
    <row r="121" spans="1:6" ht="31.8" thickBot="1">
      <c r="A121" s="48" t="s">
        <v>17</v>
      </c>
      <c r="B121" s="7"/>
      <c r="C121" s="7">
        <v>200</v>
      </c>
      <c r="D121" s="37">
        <v>50000</v>
      </c>
      <c r="E121" s="34">
        <v>0</v>
      </c>
      <c r="F121" s="35">
        <v>100</v>
      </c>
    </row>
    <row r="122" spans="1:6" ht="31.8" thickBot="1">
      <c r="A122" s="48" t="s">
        <v>148</v>
      </c>
      <c r="B122" s="7" t="s">
        <v>149</v>
      </c>
      <c r="C122" s="7"/>
      <c r="D122" s="37">
        <f>D123+D124</f>
        <v>290000</v>
      </c>
      <c r="E122" s="34">
        <f>E123+E124</f>
        <v>64607.69</v>
      </c>
      <c r="F122" s="35">
        <f>E122/D122*100</f>
        <v>22.27851379310345</v>
      </c>
    </row>
    <row r="123" spans="1:6" ht="31.8" thickBot="1">
      <c r="A123" s="48" t="s">
        <v>17</v>
      </c>
      <c r="B123" s="7"/>
      <c r="C123" s="7">
        <v>200</v>
      </c>
      <c r="D123" s="37">
        <v>290000</v>
      </c>
      <c r="E123" s="34">
        <v>64607.69</v>
      </c>
      <c r="F123" s="35">
        <f>E123/D123*100</f>
        <v>22.27851379310345</v>
      </c>
    </row>
    <row r="124" spans="1:6" ht="16.2" thickBot="1">
      <c r="A124" s="48" t="s">
        <v>58</v>
      </c>
      <c r="B124" s="7"/>
      <c r="C124" s="7">
        <v>800</v>
      </c>
      <c r="D124" s="37">
        <v>0</v>
      </c>
      <c r="E124" s="34">
        <v>0</v>
      </c>
      <c r="F124" s="35">
        <v>0</v>
      </c>
    </row>
    <row r="125" spans="1:6" ht="63" thickBot="1">
      <c r="A125" s="27" t="s">
        <v>129</v>
      </c>
      <c r="B125" s="10" t="s">
        <v>130</v>
      </c>
      <c r="C125" s="15"/>
      <c r="D125" s="39">
        <f>SUM(D126)</f>
        <v>1738937</v>
      </c>
      <c r="E125" s="31">
        <f>SUM(E126)</f>
        <v>0</v>
      </c>
      <c r="F125" s="32">
        <f>E125/D125*100</f>
        <v>0</v>
      </c>
    </row>
    <row r="126" spans="1:6" ht="47.4" thickBot="1">
      <c r="A126" s="48" t="s">
        <v>131</v>
      </c>
      <c r="B126" s="7" t="s">
        <v>132</v>
      </c>
      <c r="C126" s="7"/>
      <c r="D126" s="37">
        <f>D127+D129</f>
        <v>1738937</v>
      </c>
      <c r="E126" s="34">
        <f>E127+E129</f>
        <v>0</v>
      </c>
      <c r="F126" s="35">
        <f>E126/D126*100</f>
        <v>0</v>
      </c>
    </row>
    <row r="127" spans="1:6" ht="31.8" thickBot="1">
      <c r="A127" s="48" t="s">
        <v>135</v>
      </c>
      <c r="B127" s="7" t="s">
        <v>150</v>
      </c>
      <c r="C127" s="7"/>
      <c r="D127" s="37">
        <f>SUM(D128)</f>
        <v>1652681</v>
      </c>
      <c r="E127" s="34">
        <f>E128</f>
        <v>0</v>
      </c>
      <c r="F127" s="35">
        <f>F128</f>
        <v>0</v>
      </c>
    </row>
    <row r="128" spans="1:6" ht="31.8" thickBot="1">
      <c r="A128" s="48" t="s">
        <v>17</v>
      </c>
      <c r="B128" s="7"/>
      <c r="C128" s="7">
        <v>200</v>
      </c>
      <c r="D128" s="37">
        <v>1652681</v>
      </c>
      <c r="E128" s="34">
        <v>0</v>
      </c>
      <c r="F128" s="35">
        <f>E128/D128*100</f>
        <v>0</v>
      </c>
    </row>
    <row r="129" spans="1:6" ht="100.2" customHeight="1" thickBot="1">
      <c r="A129" s="48" t="s">
        <v>133</v>
      </c>
      <c r="B129" s="7" t="s">
        <v>134</v>
      </c>
      <c r="C129" s="7"/>
      <c r="D129" s="37">
        <f>D130</f>
        <v>86256</v>
      </c>
      <c r="E129" s="34">
        <f>E130</f>
        <v>0</v>
      </c>
      <c r="F129" s="35">
        <f>F130</f>
        <v>0</v>
      </c>
    </row>
    <row r="130" spans="1:6" ht="47.4" thickBot="1">
      <c r="A130" s="48" t="s">
        <v>136</v>
      </c>
      <c r="B130" s="7" t="s">
        <v>137</v>
      </c>
      <c r="C130" s="7"/>
      <c r="D130" s="37">
        <f>SUM(D131)</f>
        <v>86256</v>
      </c>
      <c r="E130" s="34">
        <f>E131</f>
        <v>0</v>
      </c>
      <c r="F130" s="35">
        <f>F131</f>
        <v>0</v>
      </c>
    </row>
    <row r="131" spans="1:6" ht="31.8" thickBot="1">
      <c r="A131" s="48" t="s">
        <v>17</v>
      </c>
      <c r="B131" s="7"/>
      <c r="C131" s="7">
        <v>200</v>
      </c>
      <c r="D131" s="37">
        <v>86256</v>
      </c>
      <c r="E131" s="34">
        <v>0</v>
      </c>
      <c r="F131" s="35">
        <f>E131/D131*100</f>
        <v>0</v>
      </c>
    </row>
    <row r="132" spans="1:6" ht="16.2" thickBot="1">
      <c r="A132" s="27" t="s">
        <v>94</v>
      </c>
      <c r="B132" s="10" t="s">
        <v>95</v>
      </c>
      <c r="C132" s="10"/>
      <c r="D132" s="39">
        <f>D133+D135+D137+D141+D143+D146+D150+D153+D156+D158+D160</f>
        <v>9126518</v>
      </c>
      <c r="E132" s="31">
        <f>E135+E137+E141+E146+E150+E153+E156+E160+E158+E144</f>
        <v>2232081.16</v>
      </c>
      <c r="F132" s="32">
        <f>E132/D132*100</f>
        <v>24.457094808775924</v>
      </c>
    </row>
    <row r="133" spans="1:6" ht="31.8" thickBot="1">
      <c r="A133" s="45" t="s">
        <v>126</v>
      </c>
      <c r="B133" s="6" t="s">
        <v>127</v>
      </c>
      <c r="C133" s="10"/>
      <c r="D133" s="38">
        <f>SUM(D134)</f>
        <v>6000</v>
      </c>
      <c r="E133" s="34">
        <f>SUM(E134)</f>
        <v>0</v>
      </c>
      <c r="F133" s="35">
        <f>F134</f>
        <v>0</v>
      </c>
    </row>
    <row r="134" spans="1:6" ht="31.8" thickBot="1">
      <c r="A134" s="48" t="s">
        <v>17</v>
      </c>
      <c r="B134" s="10"/>
      <c r="C134" s="7">
        <v>200</v>
      </c>
      <c r="D134" s="37">
        <v>6000</v>
      </c>
      <c r="E134" s="34">
        <v>0</v>
      </c>
      <c r="F134" s="35">
        <f t="shared" ref="F134:F140" si="5">E134/D134*100</f>
        <v>0</v>
      </c>
    </row>
    <row r="135" spans="1:6" ht="16.2" thickBot="1">
      <c r="A135" s="14" t="s">
        <v>96</v>
      </c>
      <c r="B135" s="6" t="s">
        <v>97</v>
      </c>
      <c r="C135" s="7"/>
      <c r="D135" s="38">
        <f>SUM(D136)</f>
        <v>895000</v>
      </c>
      <c r="E135" s="34">
        <f>SUM(E136)</f>
        <v>194214.9</v>
      </c>
      <c r="F135" s="35">
        <f t="shared" si="5"/>
        <v>21.699988826815641</v>
      </c>
    </row>
    <row r="136" spans="1:6" ht="78.599999999999994" thickBot="1">
      <c r="A136" s="48" t="s">
        <v>29</v>
      </c>
      <c r="B136" s="7"/>
      <c r="C136" s="7">
        <v>100</v>
      </c>
      <c r="D136" s="37">
        <v>895000</v>
      </c>
      <c r="E136" s="34">
        <v>194214.9</v>
      </c>
      <c r="F136" s="35">
        <f t="shared" si="5"/>
        <v>21.699988826815641</v>
      </c>
    </row>
    <row r="137" spans="1:6" ht="16.2" thickBot="1">
      <c r="A137" s="14" t="s">
        <v>98</v>
      </c>
      <c r="B137" s="6" t="s">
        <v>99</v>
      </c>
      <c r="C137" s="7"/>
      <c r="D137" s="38">
        <f>D138+D139+D140</f>
        <v>3802000</v>
      </c>
      <c r="E137" s="34">
        <f>SUM(E138+E139+E140)</f>
        <v>828979.3600000001</v>
      </c>
      <c r="F137" s="35">
        <f t="shared" si="5"/>
        <v>21.803770647027886</v>
      </c>
    </row>
    <row r="138" spans="1:6" ht="78.599999999999994" thickBot="1">
      <c r="A138" s="48" t="s">
        <v>29</v>
      </c>
      <c r="B138" s="7"/>
      <c r="C138" s="7">
        <v>100</v>
      </c>
      <c r="D138" s="37">
        <v>3281816</v>
      </c>
      <c r="E138" s="34">
        <v>715762.12</v>
      </c>
      <c r="F138" s="35">
        <f t="shared" si="5"/>
        <v>21.809940593866322</v>
      </c>
    </row>
    <row r="139" spans="1:6" ht="31.8" thickBot="1">
      <c r="A139" s="48" t="s">
        <v>17</v>
      </c>
      <c r="B139" s="7"/>
      <c r="C139" s="7">
        <v>200</v>
      </c>
      <c r="D139" s="37">
        <v>510184</v>
      </c>
      <c r="E139" s="34">
        <v>112073.69</v>
      </c>
      <c r="F139" s="35">
        <f t="shared" si="5"/>
        <v>21.967307873237889</v>
      </c>
    </row>
    <row r="140" spans="1:6" ht="16.2" thickBot="1">
      <c r="A140" s="48" t="s">
        <v>58</v>
      </c>
      <c r="B140" s="7"/>
      <c r="C140" s="7">
        <v>800</v>
      </c>
      <c r="D140" s="37">
        <v>10000</v>
      </c>
      <c r="E140" s="34">
        <v>1143.55</v>
      </c>
      <c r="F140" s="35">
        <f t="shared" si="5"/>
        <v>11.435499999999999</v>
      </c>
    </row>
    <row r="141" spans="1:6" ht="31.8" thickBot="1">
      <c r="A141" s="49" t="s">
        <v>157</v>
      </c>
      <c r="B141" s="7" t="s">
        <v>156</v>
      </c>
      <c r="C141" s="7"/>
      <c r="D141" s="37">
        <f>D142</f>
        <v>74000</v>
      </c>
      <c r="E141" s="34">
        <f>E142</f>
        <v>21677.53</v>
      </c>
      <c r="F141" s="35">
        <f>F142</f>
        <v>29.293959459459458</v>
      </c>
    </row>
    <row r="142" spans="1:6" ht="16.2" thickBot="1">
      <c r="A142" s="48" t="s">
        <v>9</v>
      </c>
      <c r="B142" s="7"/>
      <c r="C142" s="7">
        <v>300</v>
      </c>
      <c r="D142" s="37">
        <v>74000</v>
      </c>
      <c r="E142" s="34">
        <v>21677.53</v>
      </c>
      <c r="F142" s="35">
        <f>E142/D142*100</f>
        <v>29.293959459459458</v>
      </c>
    </row>
    <row r="143" spans="1:6" ht="16.2" thickBot="1">
      <c r="A143" s="14" t="s">
        <v>100</v>
      </c>
      <c r="B143" s="6" t="s">
        <v>101</v>
      </c>
      <c r="C143" s="7"/>
      <c r="D143" s="38">
        <f>D144</f>
        <v>50000</v>
      </c>
      <c r="E143" s="34">
        <f>E144</f>
        <v>1000</v>
      </c>
      <c r="F143" s="35">
        <f>E143/D143*100</f>
        <v>2</v>
      </c>
    </row>
    <row r="144" spans="1:6" ht="31.8" thickBot="1">
      <c r="A144" s="48" t="s">
        <v>17</v>
      </c>
      <c r="B144" s="6"/>
      <c r="C144" s="7">
        <v>200</v>
      </c>
      <c r="D144" s="38">
        <v>50000</v>
      </c>
      <c r="E144" s="34">
        <v>1000</v>
      </c>
      <c r="F144" s="35">
        <f>E144/D144*100</f>
        <v>2</v>
      </c>
    </row>
    <row r="145" spans="1:6" ht="16.2" thickBot="1">
      <c r="A145" s="48" t="s">
        <v>9</v>
      </c>
      <c r="B145" s="6"/>
      <c r="C145" s="7">
        <v>300</v>
      </c>
      <c r="D145" s="38"/>
      <c r="E145" s="34">
        <v>0</v>
      </c>
      <c r="F145" s="35">
        <v>0</v>
      </c>
    </row>
    <row r="146" spans="1:6" ht="31.8" thickBot="1">
      <c r="A146" s="49" t="s">
        <v>102</v>
      </c>
      <c r="B146" s="6" t="s">
        <v>103</v>
      </c>
      <c r="C146" s="6"/>
      <c r="D146" s="38">
        <f>D147+D148+D149</f>
        <v>3747000</v>
      </c>
      <c r="E146" s="34">
        <f>E147+E148+E149</f>
        <v>1061724.3999999999</v>
      </c>
      <c r="F146" s="35">
        <f t="shared" ref="F146:F152" si="6">E146/D146*100</f>
        <v>28.335318921804109</v>
      </c>
    </row>
    <row r="147" spans="1:6" ht="78.599999999999994" thickBot="1">
      <c r="A147" s="48" t="s">
        <v>104</v>
      </c>
      <c r="B147" s="7"/>
      <c r="C147" s="7">
        <v>100</v>
      </c>
      <c r="D147" s="37">
        <v>3200000</v>
      </c>
      <c r="E147" s="34">
        <v>993907.09</v>
      </c>
      <c r="F147" s="35">
        <f t="shared" si="6"/>
        <v>31.059596562499998</v>
      </c>
    </row>
    <row r="148" spans="1:6" ht="31.8" thickBot="1">
      <c r="A148" s="48" t="s">
        <v>17</v>
      </c>
      <c r="B148" s="7"/>
      <c r="C148" s="7">
        <v>200</v>
      </c>
      <c r="D148" s="37">
        <v>527000</v>
      </c>
      <c r="E148" s="34">
        <v>67295.31</v>
      </c>
      <c r="F148" s="35">
        <f t="shared" si="6"/>
        <v>12.76950853889943</v>
      </c>
    </row>
    <row r="149" spans="1:6" ht="16.2" thickBot="1">
      <c r="A149" s="48" t="s">
        <v>58</v>
      </c>
      <c r="B149" s="7"/>
      <c r="C149" s="7">
        <v>800</v>
      </c>
      <c r="D149" s="37">
        <v>20000</v>
      </c>
      <c r="E149" s="34">
        <v>522</v>
      </c>
      <c r="F149" s="35">
        <f t="shared" si="6"/>
        <v>2.6100000000000003</v>
      </c>
    </row>
    <row r="150" spans="1:6" ht="47.4" thickBot="1">
      <c r="A150" s="49" t="s">
        <v>105</v>
      </c>
      <c r="B150" s="6" t="s">
        <v>106</v>
      </c>
      <c r="C150" s="7"/>
      <c r="D150" s="38">
        <f>SUM(D151+D152)</f>
        <v>205170</v>
      </c>
      <c r="E150" s="34">
        <f>SUM(E151+E152)</f>
        <v>37647.97</v>
      </c>
      <c r="F150" s="35">
        <f t="shared" si="6"/>
        <v>18.349646634498221</v>
      </c>
    </row>
    <row r="151" spans="1:6" ht="78.599999999999994" thickBot="1">
      <c r="A151" s="48" t="s">
        <v>29</v>
      </c>
      <c r="B151" s="7"/>
      <c r="C151" s="7">
        <v>100</v>
      </c>
      <c r="D151" s="37">
        <v>198000</v>
      </c>
      <c r="E151" s="34">
        <v>37647.97</v>
      </c>
      <c r="F151" s="35">
        <f t="shared" si="6"/>
        <v>19.014126262626263</v>
      </c>
    </row>
    <row r="152" spans="1:6" ht="31.8" thickBot="1">
      <c r="A152" s="48" t="s">
        <v>17</v>
      </c>
      <c r="B152" s="7"/>
      <c r="C152" s="7">
        <v>200</v>
      </c>
      <c r="D152" s="37">
        <v>7170</v>
      </c>
      <c r="E152" s="34">
        <v>0</v>
      </c>
      <c r="F152" s="35">
        <f t="shared" si="6"/>
        <v>0</v>
      </c>
    </row>
    <row r="153" spans="1:6" ht="46.95" customHeight="1" thickBot="1">
      <c r="A153" s="52" t="s">
        <v>193</v>
      </c>
      <c r="B153" s="6" t="s">
        <v>186</v>
      </c>
      <c r="C153" s="7"/>
      <c r="D153" s="37">
        <f>D154</f>
        <v>100000</v>
      </c>
      <c r="E153" s="34">
        <f>E154</f>
        <v>25000</v>
      </c>
      <c r="F153" s="35">
        <f>F154</f>
        <v>25</v>
      </c>
    </row>
    <row r="154" spans="1:6" ht="16.2" thickBot="1">
      <c r="A154" s="49" t="s">
        <v>87</v>
      </c>
      <c r="B154" s="7"/>
      <c r="C154" s="7">
        <v>500</v>
      </c>
      <c r="D154" s="37">
        <v>100000</v>
      </c>
      <c r="E154" s="34">
        <v>25000</v>
      </c>
      <c r="F154" s="35">
        <f>E154/D154*100</f>
        <v>25</v>
      </c>
    </row>
    <row r="155" spans="1:6" ht="31.8" thickBot="1">
      <c r="A155" s="52" t="s">
        <v>190</v>
      </c>
      <c r="B155" s="6" t="s">
        <v>187</v>
      </c>
      <c r="C155" s="7"/>
      <c r="D155" s="38">
        <v>65000</v>
      </c>
      <c r="E155" s="34">
        <v>16250</v>
      </c>
      <c r="F155" s="35">
        <f>E155/D155*100</f>
        <v>25</v>
      </c>
    </row>
    <row r="156" spans="1:6" ht="16.2" thickBot="1">
      <c r="A156" s="48"/>
      <c r="B156" s="24"/>
      <c r="C156" s="24">
        <v>500</v>
      </c>
      <c r="D156" s="40">
        <v>65000</v>
      </c>
      <c r="E156" s="34">
        <v>16250</v>
      </c>
      <c r="F156" s="35">
        <f>E156/D156*100</f>
        <v>25</v>
      </c>
    </row>
    <row r="157" spans="1:6" ht="31.8" thickBot="1">
      <c r="A157" s="50" t="s">
        <v>192</v>
      </c>
      <c r="B157" s="55" t="s">
        <v>189</v>
      </c>
      <c r="C157" s="55"/>
      <c r="D157" s="56">
        <f>D158</f>
        <v>107000</v>
      </c>
      <c r="E157" s="57">
        <f>E158</f>
        <v>26750</v>
      </c>
      <c r="F157" s="58">
        <f>F158</f>
        <v>25</v>
      </c>
    </row>
    <row r="158" spans="1:6" ht="16.2" thickBot="1">
      <c r="A158" s="61"/>
      <c r="B158" s="55"/>
      <c r="C158" s="55">
        <v>500</v>
      </c>
      <c r="D158" s="56">
        <v>107000</v>
      </c>
      <c r="E158" s="57">
        <v>26750</v>
      </c>
      <c r="F158" s="58">
        <f>E158/D158*100</f>
        <v>25</v>
      </c>
    </row>
    <row r="159" spans="1:6" ht="31.8" thickBot="1">
      <c r="A159" s="60" t="s">
        <v>191</v>
      </c>
      <c r="B159" s="55" t="s">
        <v>188</v>
      </c>
      <c r="C159" s="55"/>
      <c r="D159" s="56">
        <f>D160</f>
        <v>75348</v>
      </c>
      <c r="E159" s="57">
        <f>E160</f>
        <v>18837</v>
      </c>
      <c r="F159" s="58">
        <f>E159/D159*100</f>
        <v>25</v>
      </c>
    </row>
    <row r="160" spans="1:6" ht="16.2" thickBot="1">
      <c r="A160" s="59"/>
      <c r="B160" s="55"/>
      <c r="C160" s="55">
        <v>500</v>
      </c>
      <c r="D160" s="56">
        <v>75348</v>
      </c>
      <c r="E160" s="57">
        <v>18837</v>
      </c>
      <c r="F160" s="58">
        <f>E160/D160*100</f>
        <v>25</v>
      </c>
    </row>
    <row r="161" spans="1:6" ht="15.75" customHeight="1">
      <c r="A161" s="71" t="s">
        <v>107</v>
      </c>
      <c r="B161" s="75"/>
      <c r="C161" s="75"/>
      <c r="D161" s="73">
        <f>SUM(D9+D14+D19+D32+D57+D84+D104+D125+D132)</f>
        <v>32227992.199999999</v>
      </c>
      <c r="E161" s="67">
        <f>SUM(E9+E14+E19+E32+E57+E84+E104+E125+E132)</f>
        <v>5665077.2199999997</v>
      </c>
      <c r="F161" s="69">
        <f>E161/D161*100</f>
        <v>17.578126446238869</v>
      </c>
    </row>
    <row r="162" spans="1:6" ht="15" thickBot="1">
      <c r="A162" s="72"/>
      <c r="B162" s="76"/>
      <c r="C162" s="76"/>
      <c r="D162" s="74"/>
      <c r="E162" s="68"/>
      <c r="F162" s="70"/>
    </row>
  </sheetData>
  <mergeCells count="25">
    <mergeCell ref="C19:C20"/>
    <mergeCell ref="D19:D20"/>
    <mergeCell ref="A6:C6"/>
    <mergeCell ref="A7:C7"/>
    <mergeCell ref="E1:F4"/>
    <mergeCell ref="A1:D1"/>
    <mergeCell ref="A2:D2"/>
    <mergeCell ref="A3:D3"/>
    <mergeCell ref="A5:D5"/>
    <mergeCell ref="E19:E20"/>
    <mergeCell ref="F19:F20"/>
    <mergeCell ref="A95:A96"/>
    <mergeCell ref="D161:D162"/>
    <mergeCell ref="A161:A162"/>
    <mergeCell ref="B161:B162"/>
    <mergeCell ref="C161:C162"/>
    <mergeCell ref="B95:B96"/>
    <mergeCell ref="C95:C96"/>
    <mergeCell ref="D95:D96"/>
    <mergeCell ref="E161:E162"/>
    <mergeCell ref="F161:F162"/>
    <mergeCell ref="E95:E96"/>
    <mergeCell ref="F95:F96"/>
    <mergeCell ref="A19:A20"/>
    <mergeCell ref="B19:B2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2020-05-20T06:32:41Z</dcterms:modified>
</cp:coreProperties>
</file>